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80" yWindow="1860" windowWidth="24940" windowHeight="17900" tabRatio="770" activeTab="2"/>
  </bookViews>
  <sheets>
    <sheet name="Fecal Levels Chart-Log Scale" sheetId="1" r:id="rId1"/>
    <sheet name="Fecal Levels Chart-Linear Scale" sheetId="2" r:id="rId2"/>
    <sheet name="Fecal Levels Standards &amp; Calcs" sheetId="3" r:id="rId3"/>
    <sheet name="Sheet2" sheetId="4" state="hidden" r:id="rId4"/>
    <sheet name="Sheet3" sheetId="5" state="hidden" r:id="rId5"/>
  </sheets>
  <definedNames>
    <definedName name="_xlnm.Print_Area" localSheetId="2">'Fecal Levels Standards &amp; Calcs'!$B$1:$D$38</definedName>
  </definedNames>
  <calcPr fullCalcOnLoad="1"/>
</workbook>
</file>

<file path=xl/sharedStrings.xml><?xml version="1.0" encoding="utf-8"?>
<sst xmlns="http://schemas.openxmlformats.org/spreadsheetml/2006/main" count="59" uniqueCount="57">
  <si>
    <t>x more feces in combined sewage than greywater (realistic calculation)</t>
  </si>
  <si>
    <t>x more feces in combined sewage than greywater (calculation based on people showering w/o wiping)</t>
  </si>
  <si>
    <t>x more feces in combined sewage than greywater (average of calculated greywater and fecal indicator values from U of AZ study)</t>
  </si>
  <si>
    <t>Raw, combined sewage</t>
  </si>
  <si>
    <t>Typical value</t>
  </si>
  <si>
    <t>Calculated from diluting average fecal production in 200 l (53 gallons) of combined wastewater</t>
  </si>
  <si>
    <t>Calcuated from diluting (ahem!) buttwipe above in 100 l (about 25 gallons) per capita per day of greywater. This is how much feces you'd expect if people showered rather than wiping.</t>
  </si>
  <si>
    <t>Diluting the amount of fecal matter expected to be shed into greywater by it's volume yeilds water that is not OK for swimming.</t>
  </si>
  <si>
    <t>Diluting the amount of fecal matter expected to be shed into greywater by it's volume yeilds water that is OK for boating.</t>
  </si>
  <si>
    <t>Combined sewage/ buttwipe with greywater</t>
  </si>
  <si>
    <t>Combined sewage/ greywater with fecal traces</t>
  </si>
  <si>
    <t>Absolute quantities of fecal matter</t>
  </si>
  <si>
    <t xml:space="preserve"> Estimate (high?)</t>
  </si>
  <si>
    <t>Standard in most of developed world is less than or equal to 1 mpn/100ml or 1 pbb (entered as 1 so log chart will work)</t>
  </si>
  <si>
    <t>Water 1/water 2</t>
  </si>
  <si>
    <t>Numical ratio</t>
  </si>
  <si>
    <t>Comment</t>
  </si>
  <si>
    <t>Greywater has five thousandths of one percent of the fecal matter that toilet water has.</t>
  </si>
  <si>
    <t>Feces concentration</t>
  </si>
  <si>
    <t>Calcuated from diluting traces above in 100 l (about 25 gallons) per capita per day of greywater (actual greywater production is almost twice as much)</t>
  </si>
  <si>
    <t>MPN/100mL fecal coliform =PPB=mg/m3 feces…see http://www.oasisdesign.net/water/quality/coliform.htm for more on how  these units relate to eachother</t>
  </si>
  <si>
    <t>Description</t>
  </si>
  <si>
    <t>Greywater w/ calculated trace</t>
  </si>
  <si>
    <t>Greywater w/ calculated buttwipe</t>
  </si>
  <si>
    <t>Greywater average from study</t>
  </si>
  <si>
    <t>Greywater average of three above</t>
  </si>
  <si>
    <t>© 2000-2009 Oasis Design. May be reproduced with credit and an e mail letting us know http://www.oasisdesign.net/about/contact/feedback.htm</t>
  </si>
  <si>
    <t>Relative Health Hazard of Different Waters</t>
  </si>
  <si>
    <t>Water Type</t>
  </si>
  <si>
    <t>Feces per capita per day (mg)</t>
  </si>
  <si>
    <t>On toilet paper</t>
  </si>
  <si>
    <t>Traces on clothes, hands</t>
  </si>
  <si>
    <t>OK to drink</t>
  </si>
  <si>
    <t>OK to swim</t>
  </si>
  <si>
    <t>OK for boating, fishing</t>
  </si>
  <si>
    <t>Toilet water</t>
  </si>
  <si>
    <t>Location/source</t>
  </si>
  <si>
    <t xml:space="preserve">In toilet </t>
  </si>
  <si>
    <t>OK for surface water drinking supply</t>
  </si>
  <si>
    <t>Average adult human production, from various studies</t>
  </si>
  <si>
    <t xml:space="preserve"> Average, measured</t>
  </si>
  <si>
    <t>Common standard</t>
  </si>
  <si>
    <t>Average from Arizona study</t>
  </si>
  <si>
    <t xml:space="preserve">Concentrations of fecal matter calculated and measured, allowed standards and calculated </t>
  </si>
  <si>
    <t>Calculated from diluting average daily fecal production in 25 l (6.6  gallons, or 4 low flow flushes) of toilet flush water</t>
  </si>
  <si>
    <t>Common standard for natural surface waters</t>
  </si>
  <si>
    <t>Infant production</t>
  </si>
  <si>
    <t>Calculated from adult production by body weight</t>
  </si>
  <si>
    <t>Diaper wash water 300 g feces (two days) in 120 l water</t>
  </si>
  <si>
    <t>Greywater (diaper laundry)</t>
  </si>
  <si>
    <t>Ratios</t>
  </si>
  <si>
    <t>Average of three above</t>
  </si>
  <si>
    <t>Average greywater/ Natural surface waters OK for swimming</t>
  </si>
  <si>
    <t>Natural surface waters OK for boating/ fishing/ Average greywater</t>
  </si>
  <si>
    <t>Combined sewage/ diaper wash water</t>
  </si>
  <si>
    <t>Combined sewage/ average greywater</t>
  </si>
  <si>
    <t>Toilet water/ average greywater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</si>
</sst>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"/>
    <numFmt numFmtId="171" formatCode="#,##0.0000"/>
    <numFmt numFmtId="172" formatCode="General"/>
    <numFmt numFmtId="173" formatCode="#,##0"/>
  </numFmts>
  <fonts count="10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sz val="8"/>
      <name val="Verdana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 quotePrefix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quotePrefix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Fecal Levels Chart-Log Scale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9875"/>
          <c:w val="0.951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'Fecal Levels Standards &amp; Calcs'!$B$16:$B$27</c:f>
              <c:strCache>
                <c:ptCount val="12"/>
                <c:pt idx="0">
                  <c:v>OK to drink</c:v>
                </c:pt>
                <c:pt idx="1">
                  <c:v>OK for surface water drinking supply</c:v>
                </c:pt>
                <c:pt idx="2">
                  <c:v>OK to swim</c:v>
                </c:pt>
                <c:pt idx="3">
                  <c:v>Greywater w/ calculated trace</c:v>
                </c:pt>
                <c:pt idx="4">
                  <c:v>Greywater w/ calculated buttwipe</c:v>
                </c:pt>
                <c:pt idx="5">
                  <c:v>Greywater average from study</c:v>
                </c:pt>
                <c:pt idx="6">
                  <c:v>Greywater average of three above</c:v>
                </c:pt>
                <c:pt idx="7">
                  <c:v>OK for boating, fishing</c:v>
                </c:pt>
                <c:pt idx="8">
                  <c:v>Greywater (diaper laundry)</c:v>
                </c:pt>
                <c:pt idx="9">
                  <c:v>Raw, combined sewage</c:v>
                </c:pt>
                <c:pt idx="10">
                  <c:v>Raw, combined sewage</c:v>
                </c:pt>
                <c:pt idx="11">
                  <c:v>Toilet water</c:v>
                </c:pt>
              </c:strCache>
            </c:strRef>
          </c:cat>
          <c:val>
            <c:numRef>
              <c:f>'Fecal Levels Standards &amp; Calcs'!$C$16:$C$27</c:f>
              <c:numCache>
                <c:ptCount val="12"/>
                <c:pt idx="0">
                  <c:v>1</c:v>
                </c:pt>
                <c:pt idx="1">
                  <c:v>50</c:v>
                </c:pt>
                <c:pt idx="2">
                  <c:v>400</c:v>
                </c:pt>
                <c:pt idx="3">
                  <c:v>50</c:v>
                </c:pt>
                <c:pt idx="4">
                  <c:v>1000</c:v>
                </c:pt>
                <c:pt idx="5">
                  <c:v>4500</c:v>
                </c:pt>
                <c:pt idx="6">
                  <c:v>1850</c:v>
                </c:pt>
                <c:pt idx="7">
                  <c:v>4000</c:v>
                </c:pt>
                <c:pt idx="8">
                  <c:v>2500000</c:v>
                </c:pt>
                <c:pt idx="9">
                  <c:v>3000000</c:v>
                </c:pt>
                <c:pt idx="10">
                  <c:v>5000000</c:v>
                </c:pt>
                <c:pt idx="11">
                  <c:v>40000000</c:v>
                </c:pt>
              </c:numCache>
            </c:numRef>
          </c:val>
        </c:ser>
        <c:axId val="3829891"/>
        <c:axId val="34469020"/>
      </c:barChart>
      <c:catAx>
        <c:axId val="382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4469020"/>
        <c:crosses val="autoZero"/>
        <c:auto val="1"/>
        <c:lblOffset val="100"/>
        <c:tickLblSkip val="1"/>
        <c:noMultiLvlLbl val="0"/>
      </c:catAx>
      <c:valAx>
        <c:axId val="3446902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Fecal Coliforms/100ml or PPB feces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98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Fecal Levels Chart-Linear Scale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9875"/>
          <c:w val="0.951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'Fecal Levels Standards &amp; Calcs'!$B$16:$B$27</c:f>
              <c:strCache>
                <c:ptCount val="12"/>
                <c:pt idx="0">
                  <c:v>OK to drink</c:v>
                </c:pt>
                <c:pt idx="1">
                  <c:v>OK for surface water drinking supply</c:v>
                </c:pt>
                <c:pt idx="2">
                  <c:v>OK to swim</c:v>
                </c:pt>
                <c:pt idx="3">
                  <c:v>Greywater w/ calculated trace</c:v>
                </c:pt>
                <c:pt idx="4">
                  <c:v>Greywater w/ calculated buttwipe</c:v>
                </c:pt>
                <c:pt idx="5">
                  <c:v>Greywater average from study</c:v>
                </c:pt>
                <c:pt idx="6">
                  <c:v>Greywater average of three above</c:v>
                </c:pt>
                <c:pt idx="7">
                  <c:v>OK for boating, fishing</c:v>
                </c:pt>
                <c:pt idx="8">
                  <c:v>Greywater (diaper laundry)</c:v>
                </c:pt>
                <c:pt idx="9">
                  <c:v>Raw, combined sewage</c:v>
                </c:pt>
                <c:pt idx="10">
                  <c:v>Raw, combined sewage</c:v>
                </c:pt>
                <c:pt idx="11">
                  <c:v>Toilet water</c:v>
                </c:pt>
              </c:strCache>
            </c:strRef>
          </c:cat>
          <c:val>
            <c:numRef>
              <c:f>'Fecal Levels Standards &amp; Calcs'!$C$16:$C$27</c:f>
              <c:numCache>
                <c:ptCount val="12"/>
                <c:pt idx="0">
                  <c:v>1</c:v>
                </c:pt>
                <c:pt idx="1">
                  <c:v>50</c:v>
                </c:pt>
                <c:pt idx="2">
                  <c:v>400</c:v>
                </c:pt>
                <c:pt idx="3">
                  <c:v>50</c:v>
                </c:pt>
                <c:pt idx="4">
                  <c:v>1000</c:v>
                </c:pt>
                <c:pt idx="5">
                  <c:v>4500</c:v>
                </c:pt>
                <c:pt idx="6">
                  <c:v>1850</c:v>
                </c:pt>
                <c:pt idx="7">
                  <c:v>4000</c:v>
                </c:pt>
                <c:pt idx="8">
                  <c:v>2500000</c:v>
                </c:pt>
                <c:pt idx="9">
                  <c:v>3000000</c:v>
                </c:pt>
                <c:pt idx="10">
                  <c:v>5000000</c:v>
                </c:pt>
                <c:pt idx="11">
                  <c:v>40000000</c:v>
                </c:pt>
              </c:numCache>
            </c:numRef>
          </c:val>
        </c:ser>
        <c:axId val="41785725"/>
        <c:axId val="40527206"/>
      </c:barChart>
      <c:catAx>
        <c:axId val="4178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27206"/>
        <c:crosses val="autoZero"/>
        <c:auto val="1"/>
        <c:lblOffset val="100"/>
        <c:tickLblSkip val="1"/>
        <c:noMultiLvlLbl val="0"/>
      </c:catAx>
      <c:valAx>
        <c:axId val="40527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Coliforms/100ml or PPB feces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5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workbookViewId="0" topLeftCell="A1">
      <selection activeCell="A1" sqref="A1:IV65536"/>
    </sheetView>
  </sheetViews>
  <sheetFormatPr defaultColWidth="8.8515625" defaultRowHeight="12.75"/>
  <cols>
    <col min="1" max="1" width="2.8515625" style="1" customWidth="1"/>
    <col min="2" max="2" width="32.421875" style="3" customWidth="1"/>
    <col min="3" max="3" width="27.28125" style="1" customWidth="1"/>
    <col min="4" max="4" width="96.7109375" style="3" customWidth="1"/>
    <col min="5" max="16384" width="8.8515625" style="3" customWidth="1"/>
  </cols>
  <sheetData>
    <row r="1" ht="12.75">
      <c r="B1" s="2" t="s">
        <v>27</v>
      </c>
    </row>
    <row r="2" ht="12.75">
      <c r="B2" s="3" t="s">
        <v>26</v>
      </c>
    </row>
    <row r="4" ht="12.75">
      <c r="B4" s="2" t="s">
        <v>11</v>
      </c>
    </row>
    <row r="5" spans="1:3" s="5" customFormat="1" ht="12.75">
      <c r="A5" s="4"/>
      <c r="B5" s="5" t="s">
        <v>36</v>
      </c>
      <c r="C5" s="4" t="s">
        <v>29</v>
      </c>
    </row>
    <row r="7" spans="2:4" ht="12.75">
      <c r="B7" s="3" t="s">
        <v>37</v>
      </c>
      <c r="C7" s="1">
        <f>1000*1000</f>
        <v>1000000</v>
      </c>
      <c r="D7" s="3" t="s">
        <v>39</v>
      </c>
    </row>
    <row r="8" spans="2:4" ht="12.75">
      <c r="B8" s="3" t="s">
        <v>30</v>
      </c>
      <c r="C8" s="1">
        <v>100</v>
      </c>
      <c r="D8" s="3" t="s">
        <v>40</v>
      </c>
    </row>
    <row r="9" spans="2:4" ht="12.75">
      <c r="B9" s="3" t="s">
        <v>31</v>
      </c>
      <c r="C9" s="1">
        <v>5</v>
      </c>
      <c r="D9" s="3" t="s">
        <v>12</v>
      </c>
    </row>
    <row r="10" spans="2:4" ht="12.75">
      <c r="B10" s="3" t="s">
        <v>46</v>
      </c>
      <c r="C10" s="1">
        <f>150*1000</f>
        <v>150000</v>
      </c>
      <c r="D10" s="3" t="s">
        <v>47</v>
      </c>
    </row>
    <row r="12" ht="12.75">
      <c r="B12" s="2" t="s">
        <v>43</v>
      </c>
    </row>
    <row r="13" spans="2:4" ht="12.75">
      <c r="B13" s="2"/>
      <c r="C13" s="4" t="s">
        <v>18</v>
      </c>
      <c r="D13" s="12" t="s">
        <v>21</v>
      </c>
    </row>
    <row r="14" spans="1:3" s="5" customFormat="1" ht="12.75">
      <c r="A14" s="4"/>
      <c r="B14" s="5" t="s">
        <v>28</v>
      </c>
      <c r="C14" s="4" t="s">
        <v>20</v>
      </c>
    </row>
    <row r="16" spans="2:4" ht="12.75">
      <c r="B16" s="3" t="s">
        <v>32</v>
      </c>
      <c r="C16" s="6">
        <v>1</v>
      </c>
      <c r="D16" s="3" t="s">
        <v>13</v>
      </c>
    </row>
    <row r="17" spans="2:4" ht="12.75">
      <c r="B17" s="3" t="s">
        <v>38</v>
      </c>
      <c r="C17" s="1">
        <v>50</v>
      </c>
      <c r="D17" s="3" t="s">
        <v>41</v>
      </c>
    </row>
    <row r="18" spans="2:4" ht="12.75">
      <c r="B18" s="3" t="s">
        <v>33</v>
      </c>
      <c r="C18" s="1">
        <v>400</v>
      </c>
      <c r="D18" s="3" t="s">
        <v>45</v>
      </c>
    </row>
    <row r="19" spans="2:4" ht="12.75">
      <c r="B19" s="3" t="s">
        <v>22</v>
      </c>
      <c r="C19" s="1">
        <f>C9/(0.1)</f>
        <v>50</v>
      </c>
      <c r="D19" s="3" t="s">
        <v>19</v>
      </c>
    </row>
    <row r="20" spans="2:4" ht="12.75">
      <c r="B20" s="3" t="s">
        <v>23</v>
      </c>
      <c r="C20" s="1">
        <f>C8/(0.1)</f>
        <v>1000</v>
      </c>
      <c r="D20" s="3" t="s">
        <v>6</v>
      </c>
    </row>
    <row r="21" spans="2:4" ht="12.75">
      <c r="B21" s="3" t="s">
        <v>24</v>
      </c>
      <c r="C21" s="1">
        <v>4500</v>
      </c>
      <c r="D21" s="3" t="s">
        <v>42</v>
      </c>
    </row>
    <row r="22" spans="2:4" ht="12.75">
      <c r="B22" s="3" t="s">
        <v>25</v>
      </c>
      <c r="C22" s="1">
        <f>AVERAGE(C19:C21)</f>
        <v>1850</v>
      </c>
      <c r="D22" s="3" t="s">
        <v>51</v>
      </c>
    </row>
    <row r="23" spans="2:4" ht="12.75">
      <c r="B23" s="3" t="s">
        <v>34</v>
      </c>
      <c r="C23" s="1">
        <v>4000</v>
      </c>
      <c r="D23" s="3" t="s">
        <v>45</v>
      </c>
    </row>
    <row r="24" spans="2:4" ht="12.75">
      <c r="B24" s="3" t="s">
        <v>49</v>
      </c>
      <c r="C24" s="1">
        <f>(C10*2)/(120/1000)</f>
        <v>2500000</v>
      </c>
      <c r="D24" s="3" t="s">
        <v>48</v>
      </c>
    </row>
    <row r="25" spans="2:4" ht="12.75">
      <c r="B25" s="3" t="s">
        <v>3</v>
      </c>
      <c r="C25" s="1">
        <v>3000000</v>
      </c>
      <c r="D25" s="3" t="s">
        <v>4</v>
      </c>
    </row>
    <row r="26" spans="2:4" ht="12.75">
      <c r="B26" s="3" t="s">
        <v>3</v>
      </c>
      <c r="C26" s="1">
        <f>C7/0.2</f>
        <v>5000000</v>
      </c>
      <c r="D26" s="3" t="s">
        <v>5</v>
      </c>
    </row>
    <row r="27" spans="2:4" ht="12.75">
      <c r="B27" s="3" t="s">
        <v>35</v>
      </c>
      <c r="C27" s="1">
        <f>C7/(25/1000)</f>
        <v>40000000</v>
      </c>
      <c r="D27" s="3" t="s">
        <v>44</v>
      </c>
    </row>
    <row r="29" ht="12.75">
      <c r="B29" s="7" t="s">
        <v>50</v>
      </c>
    </row>
    <row r="30" spans="2:4" ht="12.75">
      <c r="B30" s="3" t="s">
        <v>14</v>
      </c>
      <c r="C30" s="1" t="s">
        <v>15</v>
      </c>
      <c r="D30" s="3" t="s">
        <v>16</v>
      </c>
    </row>
    <row r="32" spans="2:4" ht="25.5">
      <c r="B32" s="8" t="s">
        <v>52</v>
      </c>
      <c r="C32" s="10">
        <f>C19/C18</f>
        <v>0.125</v>
      </c>
      <c r="D32" s="8" t="s">
        <v>7</v>
      </c>
    </row>
    <row r="33" spans="2:4" ht="25.5">
      <c r="B33" s="8" t="s">
        <v>53</v>
      </c>
      <c r="C33" s="11">
        <f>C23/C22</f>
        <v>2.1621621621621623</v>
      </c>
      <c r="D33" s="3" t="s">
        <v>8</v>
      </c>
    </row>
    <row r="34" spans="2:4" ht="25.5">
      <c r="B34" s="8" t="s">
        <v>10</v>
      </c>
      <c r="C34" s="9">
        <f>C26/C19</f>
        <v>100000</v>
      </c>
      <c r="D34" s="3" t="s">
        <v>0</v>
      </c>
    </row>
    <row r="35" spans="2:4" ht="25.5">
      <c r="B35" s="8" t="s">
        <v>9</v>
      </c>
      <c r="C35" s="9">
        <f>C26/C20</f>
        <v>5000</v>
      </c>
      <c r="D35" s="3" t="s">
        <v>1</v>
      </c>
    </row>
    <row r="36" spans="2:4" ht="25.5">
      <c r="B36" s="8" t="s">
        <v>55</v>
      </c>
      <c r="C36" s="1">
        <f>C26/C22</f>
        <v>2702.7027027027025</v>
      </c>
      <c r="D36" s="3" t="s">
        <v>2</v>
      </c>
    </row>
    <row r="37" spans="2:4" ht="12.75">
      <c r="B37" s="8" t="s">
        <v>56</v>
      </c>
      <c r="C37" s="1">
        <f>C27/C22</f>
        <v>21621.62162162162</v>
      </c>
      <c r="D37" s="3" t="s">
        <v>17</v>
      </c>
    </row>
    <row r="38" spans="2:3" ht="12.75">
      <c r="B38" s="8" t="s">
        <v>54</v>
      </c>
      <c r="C38" s="9">
        <f>C26/C24</f>
        <v>2</v>
      </c>
    </row>
  </sheetData>
  <printOptions/>
  <pageMargins left="0.75" right="0.75" top="1" bottom="1" header="0.5" footer="0.5"/>
  <pageSetup fitToHeight="1" fitToWidth="1" orientation="landscape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Solar Design &amp; Analysis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Chalom</dc:creator>
  <cp:keywords/>
  <dc:description/>
  <cp:lastModifiedBy>Art</cp:lastModifiedBy>
  <cp:lastPrinted>2002-09-06T16:39:42Z</cp:lastPrinted>
  <dcterms:created xsi:type="dcterms:W3CDTF">2002-09-06T02:55:40Z</dcterms:created>
  <dcterms:modified xsi:type="dcterms:W3CDTF">2009-02-23T01:40:31Z</dcterms:modified>
  <cp:category/>
  <cp:version/>
  <cp:contentType/>
  <cp:contentStatus/>
</cp:coreProperties>
</file>