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00" yWindow="180" windowWidth="21640" windowHeight="14660" tabRatio="500" activeTab="0"/>
  </bookViews>
  <sheets>
    <sheet name="PartsLaborCost" sheetId="1" r:id="rId1"/>
    <sheet name="Sheet2" sheetId="2" r:id="rId2"/>
    <sheet name="Chart1" sheetId="3" r:id="rId3"/>
    <sheet name="Calculations" sheetId="4" r:id="rId4"/>
    <sheet name="Sheet1" sheetId="5" r:id="rId5"/>
    <sheet name="FieldEstimateSheet" sheetId="6" r:id="rId6"/>
  </sheets>
  <definedNames/>
  <calcPr fullCalcOnLoad="1"/>
</workbook>
</file>

<file path=xl/sharedStrings.xml><?xml version="1.0" encoding="utf-8"?>
<sst xmlns="http://schemas.openxmlformats.org/spreadsheetml/2006/main" count="263" uniqueCount="150">
  <si>
    <t>Parts List for the Laundry to Landscape Greywater System</t>
  </si>
  <si>
    <t>Sample Site</t>
  </si>
  <si>
    <t>Drip hose</t>
  </si>
  <si>
    <t>Hose bib attachment</t>
  </si>
  <si>
    <t>PE + PVC parts (threaded plug)</t>
  </si>
  <si>
    <t>1/2” pipe brackets</t>
  </si>
  <si>
    <t>1" slip x 3/4 female hose adapter</t>
  </si>
  <si>
    <t>1" barb to pipe thread adapters</t>
  </si>
  <si>
    <t>1” stainless steel hose clamps</t>
  </si>
  <si>
    <t>1” brass 3-way ball valve, L-port, threaded (e.g., Kitz)</t>
  </si>
  <si>
    <t>1” copper pipe brackets</t>
  </si>
  <si>
    <t xml:space="preserve">wood screws </t>
  </si>
  <si>
    <t>Usual number</t>
  </si>
  <si>
    <t>Vacuum Breaker Parts</t>
  </si>
  <si>
    <t>1” x 1” x 1/2” barbed tee</t>
  </si>
  <si>
    <t>1/2” barb x 1/2” male pipe thread adapter</t>
  </si>
  <si>
    <t>a few inches of ½” poly tubing</t>
  </si>
  <si>
    <t>1/2” stainless steel hose clamp</t>
  </si>
  <si>
    <t>½” brass or PVC threaded spring check valve</t>
  </si>
  <si>
    <t>a few feet of ½” clear PVC tubing</t>
  </si>
  <si>
    <t>Breather tube option</t>
  </si>
  <si>
    <t>1" hose clamps</t>
  </si>
  <si>
    <t>Check valve</t>
  </si>
  <si>
    <t>Needed for systems with posible slope/ pressure from yard to washer</t>
  </si>
  <si>
    <t>1" transparent swing check valve</t>
  </si>
  <si>
    <t>Zone diversion Parts</t>
  </si>
  <si>
    <t>Needed for high loading/ low perk systems to switch between zones</t>
  </si>
  <si>
    <t>1” x 1” x 1/2” reducing barbed tee</t>
  </si>
  <si>
    <t>1/2”polyethene tubing, several feet</t>
  </si>
  <si>
    <t>1” barb x 1” male pipe thread adapter</t>
  </si>
  <si>
    <t>Hose Tee</t>
  </si>
  <si>
    <t>Calculations to ensure adequate flow through the emmitters to avoid pump overloading/ uneven distribution</t>
  </si>
  <si>
    <t>Diameter(mm)</t>
  </si>
  <si>
    <t>Diameter</t>
  </si>
  <si>
    <t>Number to equal 1"</t>
  </si>
  <si>
    <t>Maximum number</t>
  </si>
  <si>
    <t>Item</t>
  </si>
  <si>
    <t>Cross-sectional area</t>
  </si>
  <si>
    <t>Minimum number</t>
  </si>
  <si>
    <t>mm</t>
  </si>
  <si>
    <t>in</t>
  </si>
  <si>
    <t>in2</t>
  </si>
  <si>
    <t>1/2" drip ball valve barb</t>
  </si>
  <si>
    <t>?</t>
  </si>
  <si>
    <t>Flow, gpm</t>
  </si>
  <si>
    <t>Emitter flow</t>
  </si>
  <si>
    <t>Start value</t>
  </si>
  <si>
    <t>Static pressure (ft)</t>
  </si>
  <si>
    <t>Slope (%)</t>
  </si>
  <si>
    <t>3/8" drip barb</t>
  </si>
  <si>
    <t>3/8" drilled hole</t>
  </si>
  <si>
    <t>1/4" drilled hole</t>
  </si>
  <si>
    <t>Bedrooms</t>
  </si>
  <si>
    <t>GPD</t>
  </si>
  <si>
    <t>Ft2 mulch basin</t>
  </si>
  <si>
    <t>Min number zones</t>
  </si>
  <si>
    <t>Linear feet of swale 3' wide</t>
  </si>
  <si>
    <t>Suggested minimum number outlets per zone</t>
  </si>
  <si>
    <t>Threshold</t>
  </si>
  <si>
    <t>For passing line(s) across the bottom of a doorway</t>
  </si>
  <si>
    <t>1" x4" threshold</t>
  </si>
  <si>
    <t>3ft</t>
  </si>
  <si>
    <t>Cost</t>
  </si>
  <si>
    <t>PVC version</t>
  </si>
  <si>
    <t xml:space="preserve">HDPE version </t>
  </si>
  <si>
    <t>90°s</t>
  </si>
  <si>
    <t>?</t>
  </si>
  <si>
    <t>Distribution plumbing</t>
  </si>
  <si>
    <t>ft</t>
  </si>
  <si>
    <t>ft</t>
  </si>
  <si>
    <t>OUTLETS</t>
  </si>
  <si>
    <t>Permitted?</t>
  </si>
  <si>
    <t>STATE OF THE ART</t>
  </si>
  <si>
    <t>1" PVC tee</t>
  </si>
  <si>
    <t>PVC male adapters</t>
  </si>
  <si>
    <t>Diversion Parts</t>
  </si>
  <si>
    <t>1" x 1-1/2" adapter</t>
  </si>
  <si>
    <t>Check vent (auto vent)</t>
  </si>
  <si>
    <t>1" PVC  pipe</t>
  </si>
  <si>
    <t>For adjusting emitters, blowing out lint</t>
  </si>
  <si>
    <t>3/4” hose antibackflow device, brass</t>
  </si>
  <si>
    <t>http://www.alestech.com/36-aluminum-residential-all-purpose-threshold-4-wide-1-high-th009a36-item_14421.html</t>
  </si>
  <si>
    <t>1" poly line</t>
  </si>
  <si>
    <t>1/2" poly line</t>
  </si>
  <si>
    <t>3/4" poly line</t>
  </si>
  <si>
    <t>Adjustable valved outlet</t>
  </si>
  <si>
    <t>Short length of _” polyethylene tubing</t>
  </si>
  <si>
    <t>Outlet shield (old 5 gallon pot)</t>
  </si>
  <si>
    <t>Open outlet</t>
  </si>
  <si>
    <t>Sized hole</t>
  </si>
  <si>
    <t>Hole drilled in 1” main</t>
  </si>
  <si>
    <t>PVC version</t>
  </si>
  <si>
    <t>extension</t>
  </si>
  <si>
    <t>Thing</t>
  </si>
  <si>
    <t>Laborer</t>
  </si>
  <si>
    <t>qty</t>
  </si>
  <si>
    <t>ea</t>
  </si>
  <si>
    <t>Skilled labor</t>
  </si>
  <si>
    <t>1" drip line</t>
  </si>
  <si>
    <t>Flow Calculation</t>
  </si>
  <si>
    <t>1/2” barbed ball valve</t>
  </si>
  <si>
    <t>1"x3/4 reducer</t>
  </si>
  <si>
    <t>1" 1/2" reduder</t>
  </si>
  <si>
    <t>Subtotal, plumbing</t>
  </si>
  <si>
    <t>Laundry Greywater System Cost Worksheet</t>
  </si>
  <si>
    <t>Notes</t>
  </si>
  <si>
    <t xml:space="preserve">3 hours is the minimum for the simplest system. </t>
  </si>
  <si>
    <t>Linear distance (ft)</t>
  </si>
  <si>
    <t>Number of emitters</t>
  </si>
  <si>
    <t>Tubing size</t>
  </si>
  <si>
    <t>Resistance/ ft</t>
  </si>
  <si>
    <t>.5"</t>
  </si>
  <si>
    <t>gpm</t>
  </si>
  <si>
    <t>1"</t>
  </si>
  <si>
    <t>0.75"</t>
  </si>
  <si>
    <t>gph</t>
  </si>
  <si>
    <t>http://www.lmnoeng.com/hazenwilliams.htm</t>
  </si>
  <si>
    <t>0.5" drip line</t>
  </si>
  <si>
    <t>1" three way valve</t>
  </si>
  <si>
    <t>Straps</t>
  </si>
  <si>
    <t>Hose clamps</t>
  </si>
  <si>
    <t>Screws</t>
  </si>
  <si>
    <t>1" 90°s</t>
  </si>
  <si>
    <t>adapters</t>
  </si>
  <si>
    <t>1/2" plastic ball valves</t>
  </si>
  <si>
    <t>Yards mulch, spread</t>
  </si>
  <si>
    <t>Mulch basins, earth</t>
  </si>
  <si>
    <t>Mulch basins, stone</t>
  </si>
  <si>
    <t>Fruit trees</t>
  </si>
  <si>
    <t>RECEIVING LANDSCAPE</t>
  </si>
  <si>
    <t>Laborer</t>
  </si>
  <si>
    <t>Skilled labor</t>
  </si>
  <si>
    <t>ft</t>
  </si>
  <si>
    <t>Short lengths of 1/2” polyethylene tubing</t>
  </si>
  <si>
    <t>1" figure 8</t>
  </si>
  <si>
    <t>3/4" figure 8</t>
  </si>
  <si>
    <t>1/2" figure 8</t>
  </si>
  <si>
    <t>1" 90*'s</t>
  </si>
  <si>
    <t>1" tees</t>
  </si>
  <si>
    <t>1" couplings</t>
  </si>
  <si>
    <t>Goof plugs</t>
  </si>
  <si>
    <t>1" slip x 3/4 male hose adapter</t>
  </si>
  <si>
    <t>1" 90° PVC</t>
  </si>
  <si>
    <t>1" 90° Barb</t>
  </si>
  <si>
    <t>1” barb x 3/4” male hose adapter</t>
  </si>
  <si>
    <t>3/4 female hose x 1" barb adapter</t>
  </si>
  <si>
    <t>1" coupling</t>
  </si>
  <si>
    <t>HDPE version</t>
  </si>
  <si>
    <t>Pressure, Elevation, Flow</t>
  </si>
  <si>
    <t>Feet below washer top (=0)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</si>
</sst>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&quot;$&quot;#,##0.00"/>
    <numFmt numFmtId="172" formatCode="General"/>
  </numFmts>
  <fonts count="1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i/>
      <sz val="10"/>
      <color indexed="23"/>
      <name val="Verdana"/>
      <family val="0"/>
    </font>
    <font>
      <i/>
      <sz val="10"/>
      <color indexed="23"/>
      <name val="Verdana"/>
      <family val="0"/>
    </font>
    <font>
      <sz val="10"/>
      <color indexed="11"/>
      <name val="Verdana"/>
      <family val="0"/>
    </font>
    <font>
      <b/>
      <sz val="10"/>
      <color indexed="11"/>
      <name val="Verdana"/>
      <family val="0"/>
    </font>
    <font>
      <b/>
      <sz val="10"/>
      <color indexed="23"/>
      <name val="Verdana"/>
      <family val="0"/>
    </font>
    <font>
      <sz val="10"/>
      <color indexed="23"/>
      <name val="Verdana"/>
      <family val="0"/>
    </font>
    <font>
      <sz val="10"/>
      <color indexed="8"/>
      <name val="Calibri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1" fontId="0" fillId="0" borderId="0" xfId="0" applyNumberForma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23"/>
          <c:w val="0.7605"/>
          <c:h val="0.9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Sheet2!$A$8</c:f>
              <c:strCache>
                <c:ptCount val="1"/>
                <c:pt idx="0">
                  <c:v>Linear distance (ft)</c:v>
                </c:pt>
              </c:strCache>
            </c:strRef>
          </c:tx>
          <c:spPr>
            <a:gradFill rotWithShape="1">
              <a:gsLst>
                <a:gs pos="0">
                  <a:srgbClr val="A2BFF8"/>
                </a:gs>
                <a:gs pos="100000">
                  <a:srgbClr val="3670B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Sheet2!$B$8:$AL$8</c:f>
              <c:numCache>
                <c:ptCount val="37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  <c:pt idx="11">
                  <c:v>33</c:v>
                </c:pt>
                <c:pt idx="12">
                  <c:v>36</c:v>
                </c:pt>
                <c:pt idx="13">
                  <c:v>39</c:v>
                </c:pt>
                <c:pt idx="14">
                  <c:v>42</c:v>
                </c:pt>
                <c:pt idx="15">
                  <c:v>45</c:v>
                </c:pt>
                <c:pt idx="16">
                  <c:v>48</c:v>
                </c:pt>
                <c:pt idx="17">
                  <c:v>51</c:v>
                </c:pt>
                <c:pt idx="18">
                  <c:v>54</c:v>
                </c:pt>
                <c:pt idx="19">
                  <c:v>57</c:v>
                </c:pt>
                <c:pt idx="20">
                  <c:v>60</c:v>
                </c:pt>
                <c:pt idx="21">
                  <c:v>63</c:v>
                </c:pt>
                <c:pt idx="22">
                  <c:v>66</c:v>
                </c:pt>
                <c:pt idx="23">
                  <c:v>69</c:v>
                </c:pt>
                <c:pt idx="24">
                  <c:v>72</c:v>
                </c:pt>
                <c:pt idx="25">
                  <c:v>75</c:v>
                </c:pt>
                <c:pt idx="26">
                  <c:v>78</c:v>
                </c:pt>
                <c:pt idx="27">
                  <c:v>81</c:v>
                </c:pt>
                <c:pt idx="28">
                  <c:v>84</c:v>
                </c:pt>
                <c:pt idx="29">
                  <c:v>87</c:v>
                </c:pt>
                <c:pt idx="30">
                  <c:v>90</c:v>
                </c:pt>
                <c:pt idx="31">
                  <c:v>93</c:v>
                </c:pt>
                <c:pt idx="32">
                  <c:v>96</c:v>
                </c:pt>
                <c:pt idx="33">
                  <c:v>99</c:v>
                </c:pt>
                <c:pt idx="34">
                  <c:v>102</c:v>
                </c:pt>
                <c:pt idx="35">
                  <c:v>105</c:v>
                </c:pt>
                <c:pt idx="36">
                  <c:v>108</c:v>
                </c:pt>
              </c:numCache>
            </c:numRef>
          </c:val>
        </c:ser>
        <c:ser>
          <c:idx val="1"/>
          <c:order val="1"/>
          <c:tx>
            <c:strRef>
              <c:f>Sheet2!$A$9</c:f>
              <c:strCache>
                <c:ptCount val="1"/>
                <c:pt idx="0">
                  <c:v>Feet below washer top (=0)</c:v>
                </c:pt>
              </c:strCache>
            </c:strRef>
          </c:tx>
          <c:spPr>
            <a:gradFill rotWithShape="1">
              <a:gsLst>
                <a:gs pos="0">
                  <a:srgbClr val="FAA1A0"/>
                </a:gs>
                <a:gs pos="100000">
                  <a:srgbClr val="B9373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Sheet2!$B$9:$AL$9</c:f>
              <c:numCache>
                <c:ptCount val="37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0.09</c:v>
                </c:pt>
                <c:pt idx="4">
                  <c:v>0.12</c:v>
                </c:pt>
                <c:pt idx="5">
                  <c:v>0.15</c:v>
                </c:pt>
                <c:pt idx="6">
                  <c:v>0.18</c:v>
                </c:pt>
                <c:pt idx="7">
                  <c:v>0.21</c:v>
                </c:pt>
                <c:pt idx="8">
                  <c:v>0.24</c:v>
                </c:pt>
                <c:pt idx="9">
                  <c:v>0.27</c:v>
                </c:pt>
                <c:pt idx="10">
                  <c:v>0.30000000000000004</c:v>
                </c:pt>
                <c:pt idx="11">
                  <c:v>0.33000000000000007</c:v>
                </c:pt>
                <c:pt idx="12">
                  <c:v>0.3600000000000001</c:v>
                </c:pt>
                <c:pt idx="13">
                  <c:v>0.3900000000000001</c:v>
                </c:pt>
                <c:pt idx="14">
                  <c:v>0.42000000000000015</c:v>
                </c:pt>
                <c:pt idx="15">
                  <c:v>0.4500000000000002</c:v>
                </c:pt>
                <c:pt idx="16">
                  <c:v>0.4800000000000002</c:v>
                </c:pt>
                <c:pt idx="17">
                  <c:v>0.5100000000000002</c:v>
                </c:pt>
                <c:pt idx="18">
                  <c:v>1.4100000000000001</c:v>
                </c:pt>
                <c:pt idx="19">
                  <c:v>2.31</c:v>
                </c:pt>
                <c:pt idx="20">
                  <c:v>3.21</c:v>
                </c:pt>
                <c:pt idx="21">
                  <c:v>4.109999999999999</c:v>
                </c:pt>
                <c:pt idx="22">
                  <c:v>5.01</c:v>
                </c:pt>
                <c:pt idx="23">
                  <c:v>5.91</c:v>
                </c:pt>
                <c:pt idx="24">
                  <c:v>6.8100000000000005</c:v>
                </c:pt>
                <c:pt idx="25">
                  <c:v>7.710000000000001</c:v>
                </c:pt>
                <c:pt idx="26">
                  <c:v>8.610000000000001</c:v>
                </c:pt>
                <c:pt idx="27">
                  <c:v>9.510000000000002</c:v>
                </c:pt>
                <c:pt idx="28">
                  <c:v>10.410000000000002</c:v>
                </c:pt>
                <c:pt idx="29">
                  <c:v>11.310000000000002</c:v>
                </c:pt>
                <c:pt idx="30">
                  <c:v>11.310000000000002</c:v>
                </c:pt>
                <c:pt idx="31">
                  <c:v>11.310000000000002</c:v>
                </c:pt>
                <c:pt idx="32">
                  <c:v>11.310000000000002</c:v>
                </c:pt>
                <c:pt idx="33">
                  <c:v>11.310000000000002</c:v>
                </c:pt>
                <c:pt idx="34">
                  <c:v>11.310000000000002</c:v>
                </c:pt>
                <c:pt idx="35">
                  <c:v>11.310000000000002</c:v>
                </c:pt>
                <c:pt idx="36">
                  <c:v>11.310000000000002</c:v>
                </c:pt>
              </c:numCache>
            </c:numRef>
          </c:val>
        </c:ser>
        <c:ser>
          <c:idx val="2"/>
          <c:order val="2"/>
          <c:tx>
            <c:strRef>
              <c:f>Sheet2!$A$10</c:f>
              <c:strCache>
                <c:ptCount val="1"/>
                <c:pt idx="0">
                  <c:v>Slope (%)</c:v>
                </c:pt>
              </c:strCache>
            </c:strRef>
          </c:tx>
          <c:spPr>
            <a:gradFill rotWithShape="1">
              <a:gsLst>
                <a:gs pos="0">
                  <a:srgbClr val="D4F4A6"/>
                </a:gs>
                <a:gs pos="100000">
                  <a:srgbClr val="8DB241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Sheet2!$B$10:$AL$10</c:f>
              <c:numCache>
                <c:ptCount val="37"/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Sheet2!$A$11</c:f>
              <c:strCache>
                <c:ptCount val="1"/>
                <c:pt idx="0">
                  <c:v>Static pressure (ft)</c:v>
                </c:pt>
              </c:strCache>
            </c:strRef>
          </c:tx>
          <c:spPr>
            <a:gradFill rotWithShape="1">
              <a:gsLst>
                <a:gs pos="0">
                  <a:srgbClr val="C5B3E2"/>
                </a:gs>
                <a:gs pos="100000">
                  <a:srgbClr val="704F9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Sheet2!$B$11:$AL$11</c:f>
              <c:numCache>
                <c:ptCount val="37"/>
                <c:pt idx="0">
                  <c:v>6</c:v>
                </c:pt>
                <c:pt idx="1">
                  <c:v>6.03</c:v>
                </c:pt>
                <c:pt idx="2">
                  <c:v>6.06</c:v>
                </c:pt>
                <c:pt idx="3">
                  <c:v>6.09</c:v>
                </c:pt>
                <c:pt idx="4">
                  <c:v>6.12</c:v>
                </c:pt>
                <c:pt idx="5">
                  <c:v>6.15</c:v>
                </c:pt>
                <c:pt idx="6">
                  <c:v>6.18</c:v>
                </c:pt>
                <c:pt idx="7">
                  <c:v>6.21</c:v>
                </c:pt>
                <c:pt idx="8">
                  <c:v>6.24</c:v>
                </c:pt>
                <c:pt idx="9">
                  <c:v>6.27</c:v>
                </c:pt>
                <c:pt idx="10">
                  <c:v>6.3</c:v>
                </c:pt>
                <c:pt idx="11">
                  <c:v>6.33</c:v>
                </c:pt>
                <c:pt idx="12">
                  <c:v>6.36</c:v>
                </c:pt>
                <c:pt idx="13">
                  <c:v>6.390000000000001</c:v>
                </c:pt>
                <c:pt idx="14">
                  <c:v>6.42</c:v>
                </c:pt>
                <c:pt idx="15">
                  <c:v>6.45</c:v>
                </c:pt>
                <c:pt idx="16">
                  <c:v>6.48</c:v>
                </c:pt>
                <c:pt idx="17">
                  <c:v>6.51</c:v>
                </c:pt>
                <c:pt idx="18">
                  <c:v>7.41</c:v>
                </c:pt>
                <c:pt idx="19">
                  <c:v>8.31</c:v>
                </c:pt>
                <c:pt idx="20">
                  <c:v>9.21</c:v>
                </c:pt>
                <c:pt idx="21">
                  <c:v>10.11</c:v>
                </c:pt>
                <c:pt idx="22">
                  <c:v>11.01</c:v>
                </c:pt>
                <c:pt idx="23">
                  <c:v>11.91</c:v>
                </c:pt>
                <c:pt idx="24">
                  <c:v>12.81</c:v>
                </c:pt>
                <c:pt idx="25">
                  <c:v>13.71</c:v>
                </c:pt>
                <c:pt idx="26">
                  <c:v>14.610000000000001</c:v>
                </c:pt>
                <c:pt idx="27">
                  <c:v>15.510000000000002</c:v>
                </c:pt>
                <c:pt idx="28">
                  <c:v>16.410000000000004</c:v>
                </c:pt>
                <c:pt idx="29">
                  <c:v>17.310000000000002</c:v>
                </c:pt>
                <c:pt idx="30">
                  <c:v>17.310000000000002</c:v>
                </c:pt>
                <c:pt idx="31">
                  <c:v>17.310000000000002</c:v>
                </c:pt>
                <c:pt idx="32">
                  <c:v>17.310000000000002</c:v>
                </c:pt>
                <c:pt idx="33">
                  <c:v>17.310000000000002</c:v>
                </c:pt>
                <c:pt idx="34">
                  <c:v>17.310000000000002</c:v>
                </c:pt>
                <c:pt idx="35">
                  <c:v>17.310000000000002</c:v>
                </c:pt>
                <c:pt idx="36">
                  <c:v>17.310000000000002</c:v>
                </c:pt>
              </c:numCache>
            </c:numRef>
          </c:val>
        </c:ser>
        <c:ser>
          <c:idx val="4"/>
          <c:order val="4"/>
          <c:tx>
            <c:strRef>
              <c:f>Sheet2!$A$12</c:f>
              <c:strCache>
                <c:ptCount val="1"/>
                <c:pt idx="0">
                  <c:v>Flow, gpm</c:v>
                </c:pt>
              </c:strCache>
            </c:strRef>
          </c:tx>
          <c:spPr>
            <a:gradFill rotWithShape="1">
              <a:gsLst>
                <a:gs pos="0">
                  <a:srgbClr val="9DE2FF"/>
                </a:gs>
                <a:gs pos="100000">
                  <a:srgbClr val="31A1C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Sheet2!$B$12:$AL$12</c:f>
              <c:numCache>
                <c:ptCount val="37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3.5</c:v>
                </c:pt>
                <c:pt idx="18">
                  <c:v>3.5</c:v>
                </c:pt>
                <c:pt idx="19">
                  <c:v>3</c:v>
                </c:pt>
                <c:pt idx="20">
                  <c:v>3</c:v>
                </c:pt>
                <c:pt idx="21">
                  <c:v>2.5</c:v>
                </c:pt>
                <c:pt idx="22">
                  <c:v>2.5</c:v>
                </c:pt>
                <c:pt idx="23">
                  <c:v>2</c:v>
                </c:pt>
                <c:pt idx="24">
                  <c:v>2</c:v>
                </c:pt>
                <c:pt idx="25">
                  <c:v>1.5</c:v>
                </c:pt>
                <c:pt idx="26">
                  <c:v>1.5</c:v>
                </c:pt>
                <c:pt idx="27">
                  <c:v>1</c:v>
                </c:pt>
                <c:pt idx="28">
                  <c:v>1</c:v>
                </c:pt>
                <c:pt idx="29">
                  <c:v>0.75</c:v>
                </c:pt>
                <c:pt idx="30">
                  <c:v>0.75</c:v>
                </c:pt>
                <c:pt idx="31">
                  <c:v>0.5</c:v>
                </c:pt>
                <c:pt idx="32">
                  <c:v>0.5</c:v>
                </c:pt>
                <c:pt idx="33">
                  <c:v>0.25</c:v>
                </c:pt>
                <c:pt idx="34">
                  <c:v>0.25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Sheet2!$A$13</c:f>
              <c:strCache>
                <c:ptCount val="1"/>
                <c:pt idx="0">
                  <c:v>Emitter flow</c:v>
                </c:pt>
              </c:strCache>
            </c:strRef>
          </c:tx>
          <c:spPr>
            <a:gradFill rotWithShape="1">
              <a:gsLst>
                <a:gs pos="0">
                  <a:srgbClr val="FFB885"/>
                </a:gs>
                <a:gs pos="100000">
                  <a:srgbClr val="F2822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Sheet2!$B$13:$AL$13</c:f>
              <c:numCache>
                <c:ptCount val="37"/>
                <c:pt idx="5">
                  <c:v>1</c:v>
                </c:pt>
                <c:pt idx="17">
                  <c:v>0.5</c:v>
                </c:pt>
                <c:pt idx="19">
                  <c:v>0.5</c:v>
                </c:pt>
                <c:pt idx="21">
                  <c:v>0.5</c:v>
                </c:pt>
                <c:pt idx="23">
                  <c:v>0.5</c:v>
                </c:pt>
                <c:pt idx="25">
                  <c:v>0.5</c:v>
                </c:pt>
                <c:pt idx="27">
                  <c:v>0.5</c:v>
                </c:pt>
                <c:pt idx="29">
                  <c:v>0.25</c:v>
                </c:pt>
                <c:pt idx="31">
                  <c:v>0.25</c:v>
                </c:pt>
                <c:pt idx="33">
                  <c:v>0.25</c:v>
                </c:pt>
                <c:pt idx="35">
                  <c:v>0.25</c:v>
                </c:pt>
              </c:numCache>
            </c:numRef>
          </c:val>
        </c:ser>
        <c:axId val="9855530"/>
        <c:axId val="21590907"/>
      </c:barChart>
      <c:catAx>
        <c:axId val="985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90907"/>
        <c:crosses val="autoZero"/>
        <c:auto val="1"/>
        <c:lblOffset val="100"/>
        <c:tickLblSkip val="1"/>
        <c:noMultiLvlLbl val="0"/>
      </c:catAx>
      <c:valAx>
        <c:axId val="215909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555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325"/>
          <c:y val="0.37575"/>
          <c:w val="0.18775"/>
          <c:h val="0.23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21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12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4.25390625" style="0" customWidth="1"/>
    <col min="2" max="2" width="11.875" style="0" customWidth="1"/>
    <col min="3" max="3" width="6.375" style="7" customWidth="1"/>
  </cols>
  <sheetData>
    <row r="1" ht="15.75">
      <c r="A1" s="23" t="s">
        <v>0</v>
      </c>
    </row>
    <row r="3" spans="2:3" ht="12.75">
      <c r="B3" t="s">
        <v>12</v>
      </c>
      <c r="C3" s="7" t="s">
        <v>62</v>
      </c>
    </row>
    <row r="4" ht="12.75">
      <c r="A4" s="3" t="s">
        <v>75</v>
      </c>
    </row>
    <row r="5" spans="1:3" ht="12.75">
      <c r="A5" t="s">
        <v>9</v>
      </c>
      <c r="B5" s="3">
        <v>1</v>
      </c>
      <c r="C5" s="7">
        <v>45</v>
      </c>
    </row>
    <row r="6" spans="1:2" ht="12.75">
      <c r="A6" t="s">
        <v>10</v>
      </c>
      <c r="B6" s="3">
        <v>3</v>
      </c>
    </row>
    <row r="7" spans="1:2" ht="12.75">
      <c r="A7" t="s">
        <v>11</v>
      </c>
      <c r="B7" s="3">
        <v>6</v>
      </c>
    </row>
    <row r="9" ht="12.75">
      <c r="A9" s="8" t="s">
        <v>63</v>
      </c>
    </row>
    <row r="10" spans="1:2" ht="12.75">
      <c r="A10" t="s">
        <v>74</v>
      </c>
      <c r="B10" s="3">
        <v>1</v>
      </c>
    </row>
    <row r="11" spans="1:3" ht="12.75">
      <c r="A11" t="s">
        <v>7</v>
      </c>
      <c r="B11" s="3">
        <v>2</v>
      </c>
      <c r="C11" s="7">
        <v>0.66</v>
      </c>
    </row>
    <row r="12" spans="1:2" ht="12.75">
      <c r="A12" t="s">
        <v>8</v>
      </c>
      <c r="B12" s="3">
        <v>2</v>
      </c>
    </row>
    <row r="13" spans="1:3" ht="12.75">
      <c r="A13" t="s">
        <v>78</v>
      </c>
      <c r="B13" s="3" t="s">
        <v>43</v>
      </c>
      <c r="C13" s="7">
        <v>0.67</v>
      </c>
    </row>
    <row r="14" spans="1:2" ht="12.75">
      <c r="A14" t="s">
        <v>65</v>
      </c>
      <c r="B14" t="s">
        <v>66</v>
      </c>
    </row>
    <row r="15" ht="12.75">
      <c r="A15" s="12" t="s">
        <v>147</v>
      </c>
    </row>
    <row r="16" spans="1:2" ht="12.75">
      <c r="A16" s="11" t="s">
        <v>7</v>
      </c>
      <c r="B16" s="6">
        <v>3</v>
      </c>
    </row>
    <row r="17" spans="1:2" ht="12.75">
      <c r="A17" s="11" t="s">
        <v>8</v>
      </c>
      <c r="B17" s="6">
        <v>3</v>
      </c>
    </row>
    <row r="18" spans="1:3" ht="12.75">
      <c r="A18" s="11"/>
      <c r="B18" s="6"/>
      <c r="C18" s="7" t="s">
        <v>43</v>
      </c>
    </row>
    <row r="19" spans="1:2" ht="12.75">
      <c r="A19" s="11" t="s">
        <v>146</v>
      </c>
      <c r="B19" s="6"/>
    </row>
    <row r="21" spans="1:2" ht="12.75">
      <c r="A21" s="3" t="s">
        <v>13</v>
      </c>
      <c r="B21" s="3"/>
    </row>
    <row r="22" ht="12.75">
      <c r="A22" s="8" t="s">
        <v>91</v>
      </c>
    </row>
    <row r="23" spans="1:3" ht="12.75">
      <c r="A23" t="s">
        <v>73</v>
      </c>
      <c r="B23" s="3">
        <v>1</v>
      </c>
      <c r="C23" s="7" t="s">
        <v>43</v>
      </c>
    </row>
    <row r="24" spans="1:3" ht="12.75">
      <c r="A24" t="s">
        <v>76</v>
      </c>
      <c r="B24" s="3">
        <v>1</v>
      </c>
      <c r="C24" s="7">
        <v>1.65</v>
      </c>
    </row>
    <row r="25" spans="1:3" ht="12.75">
      <c r="A25" t="s">
        <v>77</v>
      </c>
      <c r="B25" s="3">
        <v>1</v>
      </c>
      <c r="C25" s="7">
        <v>4</v>
      </c>
    </row>
    <row r="26" ht="12.75">
      <c r="B26" s="5"/>
    </row>
    <row r="27" ht="12.75">
      <c r="A27" s="9" t="s">
        <v>64</v>
      </c>
    </row>
    <row r="28" spans="1:3" ht="12.75">
      <c r="A28" s="9"/>
      <c r="C28" s="7">
        <v>1.67</v>
      </c>
    </row>
    <row r="29" spans="1:3" ht="12.75">
      <c r="A29" s="10" t="s">
        <v>14</v>
      </c>
      <c r="B29" s="6">
        <v>1</v>
      </c>
      <c r="C29" s="7">
        <v>3.58</v>
      </c>
    </row>
    <row r="30" spans="1:2" ht="12.75">
      <c r="A30" s="10" t="s">
        <v>15</v>
      </c>
      <c r="B30" s="6">
        <v>1</v>
      </c>
    </row>
    <row r="31" spans="1:2" ht="12.75">
      <c r="A31" s="10" t="s">
        <v>17</v>
      </c>
      <c r="B31" s="6">
        <v>1</v>
      </c>
    </row>
    <row r="32" spans="1:2" ht="12.75">
      <c r="A32" s="10" t="s">
        <v>17</v>
      </c>
      <c r="B32" s="6">
        <v>1</v>
      </c>
    </row>
    <row r="33" spans="1:2" ht="12.75">
      <c r="A33" s="10" t="s">
        <v>18</v>
      </c>
      <c r="B33" s="6">
        <v>1</v>
      </c>
    </row>
    <row r="34" spans="1:2" ht="12.75">
      <c r="A34" s="10" t="s">
        <v>19</v>
      </c>
      <c r="B34" s="6">
        <v>2</v>
      </c>
    </row>
    <row r="35" spans="1:2" ht="12.75">
      <c r="A35" s="10" t="s">
        <v>16</v>
      </c>
      <c r="B35" s="6">
        <v>2</v>
      </c>
    </row>
    <row r="36" spans="1:2" ht="12.75">
      <c r="A36" s="6"/>
      <c r="B36" s="6"/>
    </row>
    <row r="37" ht="12.75">
      <c r="A37" s="12" t="s">
        <v>20</v>
      </c>
    </row>
    <row r="38" spans="1:2" ht="12.75">
      <c r="A38" s="11" t="s">
        <v>27</v>
      </c>
      <c r="B38" s="6">
        <v>1</v>
      </c>
    </row>
    <row r="39" spans="1:2" ht="12.75">
      <c r="A39" s="11" t="s">
        <v>28</v>
      </c>
      <c r="B39" s="6">
        <v>1</v>
      </c>
    </row>
    <row r="40" spans="1:2" ht="12.75">
      <c r="A40" s="11" t="s">
        <v>5</v>
      </c>
      <c r="B40" s="6">
        <v>1</v>
      </c>
    </row>
    <row r="41" spans="1:2" ht="12.75">
      <c r="A41" s="11"/>
      <c r="B41" s="6">
        <v>1</v>
      </c>
    </row>
    <row r="43" ht="12.75">
      <c r="A43" s="3" t="s">
        <v>58</v>
      </c>
    </row>
    <row r="44" ht="12.75">
      <c r="A44" s="6" t="s">
        <v>59</v>
      </c>
    </row>
    <row r="45" spans="1:3" ht="12.75">
      <c r="A45" t="s">
        <v>60</v>
      </c>
      <c r="B45" t="s">
        <v>61</v>
      </c>
      <c r="C45" s="7" t="s">
        <v>81</v>
      </c>
    </row>
    <row r="47" ht="12.75">
      <c r="A47" t="s">
        <v>142</v>
      </c>
    </row>
    <row r="48" ht="12.75">
      <c r="C48" s="7">
        <v>1.62</v>
      </c>
    </row>
    <row r="49" spans="1:3" ht="12.75">
      <c r="A49" t="s">
        <v>143</v>
      </c>
      <c r="C49" s="7">
        <v>1.42</v>
      </c>
    </row>
    <row r="50" ht="12.75">
      <c r="A50" s="3" t="s">
        <v>30</v>
      </c>
    </row>
    <row r="51" ht="12.75">
      <c r="A51" s="6" t="s">
        <v>79</v>
      </c>
    </row>
    <row r="52" ht="12.75">
      <c r="A52" s="5" t="s">
        <v>141</v>
      </c>
    </row>
    <row r="53" spans="1:3" ht="12.75">
      <c r="A53" s="5" t="s">
        <v>6</v>
      </c>
      <c r="C53" s="7" t="s">
        <v>43</v>
      </c>
    </row>
    <row r="54" spans="1:2" ht="12.75">
      <c r="A54" s="11" t="s">
        <v>144</v>
      </c>
      <c r="B54">
        <v>1</v>
      </c>
    </row>
    <row r="55" spans="1:2" ht="12.75">
      <c r="A55" s="11" t="s">
        <v>145</v>
      </c>
      <c r="B55">
        <v>1</v>
      </c>
    </row>
    <row r="56" ht="12.75">
      <c r="A56" s="11" t="s">
        <v>21</v>
      </c>
    </row>
    <row r="57" spans="1:2" ht="12.75">
      <c r="A57" t="s">
        <v>80</v>
      </c>
      <c r="B57">
        <v>1</v>
      </c>
    </row>
    <row r="58" spans="1:3" ht="12.75">
      <c r="A58" s="11" t="s">
        <v>3</v>
      </c>
      <c r="B58">
        <v>1</v>
      </c>
      <c r="C58" s="7" t="s">
        <v>43</v>
      </c>
    </row>
    <row r="59" spans="1:3" ht="12.75">
      <c r="A59" s="3" t="s">
        <v>2</v>
      </c>
      <c r="C59" s="7" t="s">
        <v>43</v>
      </c>
    </row>
    <row r="60" ht="12.75">
      <c r="C60" s="7" t="s">
        <v>43</v>
      </c>
    </row>
    <row r="61" ht="12.75">
      <c r="C61" s="7" t="s">
        <v>43</v>
      </c>
    </row>
    <row r="62" ht="12.75">
      <c r="A62" s="13" t="s">
        <v>22</v>
      </c>
    </row>
    <row r="63" ht="12.75">
      <c r="A63" s="10" t="s">
        <v>23</v>
      </c>
    </row>
    <row r="64" spans="1:2" ht="12.75">
      <c r="A64" s="14" t="s">
        <v>29</v>
      </c>
      <c r="B64">
        <v>2</v>
      </c>
    </row>
    <row r="65" spans="1:2" ht="12.75">
      <c r="A65" s="14" t="s">
        <v>24</v>
      </c>
      <c r="B65">
        <v>1</v>
      </c>
    </row>
    <row r="66" ht="12.75">
      <c r="A66" s="14"/>
    </row>
    <row r="67" ht="12.75">
      <c r="A67" s="13" t="s">
        <v>25</v>
      </c>
    </row>
    <row r="68" ht="12.75">
      <c r="A68" s="14" t="s">
        <v>26</v>
      </c>
    </row>
    <row r="69" spans="1:2" ht="12.75">
      <c r="A69" s="14" t="s">
        <v>9</v>
      </c>
      <c r="B69">
        <v>1</v>
      </c>
    </row>
    <row r="70" spans="1:2" ht="12.75">
      <c r="A70" s="14" t="s">
        <v>10</v>
      </c>
      <c r="B70">
        <v>3</v>
      </c>
    </row>
    <row r="71" spans="1:2" ht="12.75">
      <c r="A71" s="14" t="s">
        <v>11</v>
      </c>
      <c r="B71">
        <v>6</v>
      </c>
    </row>
    <row r="72" spans="1:2" ht="12.75">
      <c r="A72" s="14" t="s">
        <v>7</v>
      </c>
      <c r="B72">
        <v>3</v>
      </c>
    </row>
    <row r="74" ht="12.75">
      <c r="A74" s="3" t="s">
        <v>67</v>
      </c>
    </row>
    <row r="75" spans="1:2" ht="12.75">
      <c r="A75" t="s">
        <v>82</v>
      </c>
      <c r="B75" t="s">
        <v>68</v>
      </c>
    </row>
    <row r="76" spans="1:2" ht="12.75">
      <c r="A76" t="s">
        <v>84</v>
      </c>
      <c r="B76" t="s">
        <v>69</v>
      </c>
    </row>
    <row r="77" spans="1:2" ht="12.75">
      <c r="A77" t="s">
        <v>83</v>
      </c>
      <c r="B77" t="s">
        <v>69</v>
      </c>
    </row>
    <row r="79" ht="12.75">
      <c r="A79" t="s">
        <v>137</v>
      </c>
    </row>
    <row r="80" ht="12.75">
      <c r="A80" t="s">
        <v>138</v>
      </c>
    </row>
    <row r="81" ht="12.75">
      <c r="A81" t="s">
        <v>139</v>
      </c>
    </row>
    <row r="82" spans="1:3" ht="12.75">
      <c r="A82" t="s">
        <v>101</v>
      </c>
      <c r="C82" s="7">
        <v>0.9</v>
      </c>
    </row>
    <row r="83" spans="1:3" ht="12.75">
      <c r="A83" t="s">
        <v>102</v>
      </c>
      <c r="C83" s="7">
        <v>1.19</v>
      </c>
    </row>
    <row r="85" spans="1:2" ht="12.75">
      <c r="A85" t="s">
        <v>134</v>
      </c>
      <c r="B85">
        <v>1</v>
      </c>
    </row>
    <row r="86" spans="1:3" ht="12.75">
      <c r="A86" t="s">
        <v>135</v>
      </c>
      <c r="C86" s="7" t="s">
        <v>43</v>
      </c>
    </row>
    <row r="87" spans="1:3" ht="12.75">
      <c r="A87" t="s">
        <v>136</v>
      </c>
      <c r="C87" s="7" t="s">
        <v>43</v>
      </c>
    </row>
    <row r="88" spans="1:3" ht="12.75">
      <c r="A88" t="s">
        <v>140</v>
      </c>
      <c r="C88" s="7" t="s">
        <v>43</v>
      </c>
    </row>
    <row r="89" spans="1:3" ht="12.75">
      <c r="A89" t="s">
        <v>4</v>
      </c>
      <c r="C89" s="7" t="s">
        <v>43</v>
      </c>
    </row>
    <row r="90" ht="12.75">
      <c r="A90" s="3" t="s">
        <v>70</v>
      </c>
    </row>
    <row r="91" ht="12.75">
      <c r="A91" s="8" t="s">
        <v>85</v>
      </c>
    </row>
    <row r="92" spans="1:2" ht="12.75">
      <c r="A92" t="s">
        <v>27</v>
      </c>
      <c r="B92">
        <v>1</v>
      </c>
    </row>
    <row r="93" spans="1:2" ht="12.75">
      <c r="A93" t="s">
        <v>133</v>
      </c>
      <c r="B93" t="s">
        <v>132</v>
      </c>
    </row>
    <row r="94" spans="1:3" ht="12.75">
      <c r="A94" t="s">
        <v>100</v>
      </c>
      <c r="B94">
        <v>1</v>
      </c>
      <c r="C94" s="7">
        <v>6.58</v>
      </c>
    </row>
    <row r="95" spans="1:2" ht="12.75">
      <c r="A95" t="s">
        <v>87</v>
      </c>
      <c r="B95">
        <v>1</v>
      </c>
    </row>
    <row r="96" ht="12.75">
      <c r="A96" s="8" t="s">
        <v>88</v>
      </c>
    </row>
    <row r="97" spans="1:2" ht="12.75">
      <c r="A97" t="s">
        <v>27</v>
      </c>
      <c r="B97">
        <v>1</v>
      </c>
    </row>
    <row r="98" spans="1:2" ht="12.75">
      <c r="A98" t="s">
        <v>86</v>
      </c>
      <c r="B98">
        <v>1</v>
      </c>
    </row>
    <row r="99" spans="1:2" ht="12.75">
      <c r="A99" t="s">
        <v>87</v>
      </c>
      <c r="B99">
        <v>1</v>
      </c>
    </row>
    <row r="100" ht="12.75">
      <c r="A100" s="8" t="s">
        <v>89</v>
      </c>
    </row>
    <row r="101" spans="1:2" ht="12.75">
      <c r="A101" t="s">
        <v>90</v>
      </c>
      <c r="B101">
        <v>1</v>
      </c>
    </row>
    <row r="102" spans="1:2" ht="12.75">
      <c r="A102" t="s">
        <v>87</v>
      </c>
      <c r="B102">
        <v>1</v>
      </c>
    </row>
    <row r="106" ht="12.75">
      <c r="A106" s="3" t="s">
        <v>129</v>
      </c>
    </row>
    <row r="107" ht="12.75">
      <c r="A107" t="s">
        <v>125</v>
      </c>
    </row>
    <row r="109" ht="12.75">
      <c r="A109" t="s">
        <v>126</v>
      </c>
    </row>
    <row r="110" ht="12.75">
      <c r="A110" t="s">
        <v>127</v>
      </c>
    </row>
    <row r="112" ht="12.75">
      <c r="A112" t="s">
        <v>128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H40"/>
  <sheetViews>
    <sheetView workbookViewId="0" topLeftCell="A1">
      <pane xSplit="2" topLeftCell="C1" activePane="topRight" state="frozen"/>
      <selection pane="topLeft" activeCell="A1" sqref="A1"/>
      <selection pane="topRight" activeCell="A7" sqref="A7"/>
    </sheetView>
  </sheetViews>
  <sheetFormatPr defaultColWidth="11.00390625" defaultRowHeight="12.75"/>
  <cols>
    <col min="1" max="1" width="22.00390625" style="0" customWidth="1"/>
    <col min="2" max="92" width="5.00390625" style="0" customWidth="1"/>
  </cols>
  <sheetData>
    <row r="1" ht="12.75">
      <c r="A1" t="s">
        <v>148</v>
      </c>
    </row>
    <row r="7" spans="1:2" ht="12.75">
      <c r="A7" s="3" t="s">
        <v>1</v>
      </c>
      <c r="B7" t="s">
        <v>46</v>
      </c>
    </row>
    <row r="8" spans="1:190" ht="12.75">
      <c r="A8" t="s">
        <v>107</v>
      </c>
      <c r="B8">
        <v>0</v>
      </c>
      <c r="C8">
        <v>3</v>
      </c>
      <c r="D8">
        <v>6</v>
      </c>
      <c r="E8">
        <v>9</v>
      </c>
      <c r="F8">
        <v>12</v>
      </c>
      <c r="G8">
        <v>15</v>
      </c>
      <c r="H8">
        <v>18</v>
      </c>
      <c r="I8">
        <v>21</v>
      </c>
      <c r="J8">
        <v>24</v>
      </c>
      <c r="K8">
        <v>27</v>
      </c>
      <c r="L8">
        <v>30</v>
      </c>
      <c r="M8">
        <v>33</v>
      </c>
      <c r="N8">
        <v>36</v>
      </c>
      <c r="O8">
        <v>39</v>
      </c>
      <c r="P8">
        <v>42</v>
      </c>
      <c r="Q8">
        <v>45</v>
      </c>
      <c r="R8">
        <v>48</v>
      </c>
      <c r="S8">
        <v>51</v>
      </c>
      <c r="T8">
        <v>54</v>
      </c>
      <c r="U8">
        <v>57</v>
      </c>
      <c r="V8">
        <v>60</v>
      </c>
      <c r="W8">
        <v>63</v>
      </c>
      <c r="X8">
        <v>66</v>
      </c>
      <c r="Y8">
        <v>69</v>
      </c>
      <c r="Z8">
        <v>72</v>
      </c>
      <c r="AA8">
        <v>75</v>
      </c>
      <c r="AB8">
        <v>78</v>
      </c>
      <c r="AC8">
        <v>81</v>
      </c>
      <c r="AD8">
        <v>84</v>
      </c>
      <c r="AE8">
        <v>87</v>
      </c>
      <c r="AF8">
        <v>90</v>
      </c>
      <c r="AG8">
        <v>93</v>
      </c>
      <c r="AH8">
        <v>96</v>
      </c>
      <c r="AI8">
        <v>99</v>
      </c>
      <c r="AJ8">
        <v>102</v>
      </c>
      <c r="AK8">
        <v>105</v>
      </c>
      <c r="AL8">
        <v>108</v>
      </c>
      <c r="AM8">
        <v>111</v>
      </c>
      <c r="AN8">
        <v>114</v>
      </c>
      <c r="AO8">
        <v>117</v>
      </c>
      <c r="AP8">
        <v>120</v>
      </c>
      <c r="AQ8">
        <v>123</v>
      </c>
      <c r="AR8">
        <v>126</v>
      </c>
      <c r="AS8">
        <v>129</v>
      </c>
      <c r="AT8">
        <v>132</v>
      </c>
      <c r="AU8">
        <v>135</v>
      </c>
      <c r="AV8">
        <v>138</v>
      </c>
      <c r="AW8">
        <v>141</v>
      </c>
      <c r="AX8">
        <v>144</v>
      </c>
      <c r="AY8">
        <v>147</v>
      </c>
      <c r="AZ8">
        <v>150</v>
      </c>
      <c r="BA8">
        <v>153</v>
      </c>
      <c r="BB8">
        <v>156</v>
      </c>
      <c r="BC8">
        <v>159</v>
      </c>
      <c r="BD8">
        <v>162</v>
      </c>
      <c r="BE8">
        <v>165</v>
      </c>
      <c r="BF8">
        <v>168</v>
      </c>
      <c r="BG8">
        <v>171</v>
      </c>
      <c r="BH8">
        <v>174</v>
      </c>
      <c r="BI8">
        <v>177</v>
      </c>
      <c r="BJ8">
        <v>180</v>
      </c>
      <c r="BK8">
        <v>183</v>
      </c>
      <c r="BL8">
        <v>186</v>
      </c>
      <c r="BM8">
        <v>189</v>
      </c>
      <c r="BN8">
        <v>192</v>
      </c>
      <c r="BO8">
        <v>195</v>
      </c>
      <c r="BP8">
        <v>198</v>
      </c>
      <c r="BQ8">
        <v>201</v>
      </c>
      <c r="BR8">
        <v>204</v>
      </c>
      <c r="BS8">
        <v>207</v>
      </c>
      <c r="BT8">
        <v>210</v>
      </c>
      <c r="BU8">
        <v>213</v>
      </c>
      <c r="BV8">
        <v>216</v>
      </c>
      <c r="BW8">
        <v>219</v>
      </c>
      <c r="BX8">
        <v>222</v>
      </c>
      <c r="BY8">
        <v>225</v>
      </c>
      <c r="BZ8">
        <v>228</v>
      </c>
      <c r="CA8">
        <v>231</v>
      </c>
      <c r="CB8">
        <v>234</v>
      </c>
      <c r="CC8">
        <v>237</v>
      </c>
      <c r="CD8">
        <v>240</v>
      </c>
      <c r="CE8">
        <v>243</v>
      </c>
      <c r="CF8">
        <v>246</v>
      </c>
      <c r="CG8">
        <v>249</v>
      </c>
      <c r="CH8">
        <v>252</v>
      </c>
      <c r="CI8">
        <v>255</v>
      </c>
      <c r="CJ8">
        <v>258</v>
      </c>
      <c r="CK8">
        <v>261</v>
      </c>
      <c r="CL8">
        <v>264</v>
      </c>
      <c r="CM8">
        <v>267</v>
      </c>
      <c r="CN8">
        <v>270</v>
      </c>
      <c r="CO8">
        <v>273</v>
      </c>
      <c r="CP8">
        <v>276</v>
      </c>
      <c r="CQ8">
        <v>279</v>
      </c>
      <c r="CR8">
        <v>282</v>
      </c>
      <c r="CS8">
        <v>285</v>
      </c>
      <c r="CT8">
        <v>288</v>
      </c>
      <c r="CU8">
        <v>291</v>
      </c>
      <c r="CV8">
        <v>294</v>
      </c>
      <c r="CW8">
        <v>297</v>
      </c>
      <c r="CX8">
        <v>300</v>
      </c>
      <c r="CY8">
        <v>303</v>
      </c>
      <c r="CZ8">
        <v>306</v>
      </c>
      <c r="DA8">
        <v>309</v>
      </c>
      <c r="DB8">
        <v>312</v>
      </c>
      <c r="DC8">
        <v>315</v>
      </c>
      <c r="DD8">
        <v>318</v>
      </c>
      <c r="DE8">
        <v>321</v>
      </c>
      <c r="DF8">
        <v>324</v>
      </c>
      <c r="DG8">
        <v>327</v>
      </c>
      <c r="DH8">
        <v>330</v>
      </c>
      <c r="DI8">
        <v>333</v>
      </c>
      <c r="DJ8">
        <v>336</v>
      </c>
      <c r="DK8">
        <v>339</v>
      </c>
      <c r="DL8">
        <v>342</v>
      </c>
      <c r="DM8">
        <v>345</v>
      </c>
      <c r="DN8">
        <v>348</v>
      </c>
      <c r="DO8">
        <v>351</v>
      </c>
      <c r="DP8">
        <v>354</v>
      </c>
      <c r="DQ8">
        <v>357</v>
      </c>
      <c r="DR8">
        <v>360</v>
      </c>
      <c r="DS8">
        <v>363</v>
      </c>
      <c r="DT8">
        <v>366</v>
      </c>
      <c r="DU8">
        <v>369</v>
      </c>
      <c r="DV8">
        <v>372</v>
      </c>
      <c r="DW8">
        <v>375</v>
      </c>
      <c r="DX8">
        <v>378</v>
      </c>
      <c r="DY8">
        <v>381</v>
      </c>
      <c r="DZ8">
        <v>384</v>
      </c>
      <c r="EA8">
        <v>387</v>
      </c>
      <c r="EB8">
        <v>390</v>
      </c>
      <c r="EC8">
        <v>393</v>
      </c>
      <c r="ED8">
        <v>396</v>
      </c>
      <c r="EE8">
        <v>399</v>
      </c>
      <c r="EF8">
        <v>402</v>
      </c>
      <c r="EG8">
        <v>405</v>
      </c>
      <c r="EH8">
        <v>408</v>
      </c>
      <c r="EI8">
        <v>411</v>
      </c>
      <c r="EJ8">
        <v>414</v>
      </c>
      <c r="EK8">
        <v>417</v>
      </c>
      <c r="EL8">
        <v>420</v>
      </c>
      <c r="EM8">
        <v>423</v>
      </c>
      <c r="EN8">
        <v>426</v>
      </c>
      <c r="EO8">
        <v>429</v>
      </c>
      <c r="EP8">
        <v>432</v>
      </c>
      <c r="EQ8">
        <v>435</v>
      </c>
      <c r="ER8">
        <v>438</v>
      </c>
      <c r="ES8">
        <v>441</v>
      </c>
      <c r="ET8">
        <v>444</v>
      </c>
      <c r="EU8">
        <v>447</v>
      </c>
      <c r="EV8">
        <v>450</v>
      </c>
      <c r="EW8">
        <v>453</v>
      </c>
      <c r="EX8">
        <v>456</v>
      </c>
      <c r="EY8">
        <v>459</v>
      </c>
      <c r="EZ8">
        <v>462</v>
      </c>
      <c r="FA8">
        <v>465</v>
      </c>
      <c r="FB8">
        <v>468</v>
      </c>
      <c r="FC8">
        <v>471</v>
      </c>
      <c r="FD8">
        <v>474</v>
      </c>
      <c r="FE8">
        <v>477</v>
      </c>
      <c r="FF8">
        <v>480</v>
      </c>
      <c r="FG8">
        <v>483</v>
      </c>
      <c r="FH8">
        <v>486</v>
      </c>
      <c r="FI8">
        <v>489</v>
      </c>
      <c r="FJ8">
        <v>492</v>
      </c>
      <c r="FK8">
        <v>495</v>
      </c>
      <c r="FL8">
        <v>498</v>
      </c>
      <c r="FM8">
        <v>501</v>
      </c>
      <c r="FN8">
        <v>504</v>
      </c>
      <c r="FO8">
        <v>507</v>
      </c>
      <c r="FP8">
        <v>510</v>
      </c>
      <c r="FQ8">
        <v>513</v>
      </c>
      <c r="FR8">
        <v>516</v>
      </c>
      <c r="FS8">
        <v>519</v>
      </c>
      <c r="FT8">
        <v>522</v>
      </c>
      <c r="FU8">
        <v>525</v>
      </c>
      <c r="FV8">
        <v>528</v>
      </c>
      <c r="FW8">
        <v>531</v>
      </c>
      <c r="FX8">
        <v>534</v>
      </c>
      <c r="FY8">
        <v>537</v>
      </c>
      <c r="FZ8">
        <v>540</v>
      </c>
      <c r="GA8">
        <v>543</v>
      </c>
      <c r="GB8">
        <v>546</v>
      </c>
      <c r="GC8">
        <v>549</v>
      </c>
      <c r="GD8">
        <v>552</v>
      </c>
      <c r="GE8">
        <v>555</v>
      </c>
      <c r="GF8">
        <v>558</v>
      </c>
      <c r="GG8">
        <v>561</v>
      </c>
      <c r="GH8">
        <v>564</v>
      </c>
    </row>
    <row r="9" spans="1:69" s="17" customFormat="1" ht="12.75">
      <c r="A9" s="17" t="s">
        <v>149</v>
      </c>
      <c r="B9" s="17">
        <f>B8*0.02</f>
        <v>0</v>
      </c>
      <c r="C9" s="17">
        <f>B9+((C8-B8)*C10)</f>
        <v>0.03</v>
      </c>
      <c r="D9" s="17">
        <f aca="true" t="shared" si="0" ref="D9:BO9">C9+((D8-C8)*D10)</f>
        <v>0.06</v>
      </c>
      <c r="E9" s="17">
        <f t="shared" si="0"/>
        <v>0.09</v>
      </c>
      <c r="F9" s="17">
        <f t="shared" si="0"/>
        <v>0.12</v>
      </c>
      <c r="G9" s="17">
        <f t="shared" si="0"/>
        <v>0.15</v>
      </c>
      <c r="H9" s="17">
        <f t="shared" si="0"/>
        <v>0.18</v>
      </c>
      <c r="I9" s="17">
        <f t="shared" si="0"/>
        <v>0.21</v>
      </c>
      <c r="J9" s="17">
        <f t="shared" si="0"/>
        <v>0.24</v>
      </c>
      <c r="K9" s="17">
        <f t="shared" si="0"/>
        <v>0.27</v>
      </c>
      <c r="L9" s="17">
        <f t="shared" si="0"/>
        <v>0.30000000000000004</v>
      </c>
      <c r="M9" s="17">
        <f t="shared" si="0"/>
        <v>0.33000000000000007</v>
      </c>
      <c r="N9" s="17">
        <f t="shared" si="0"/>
        <v>0.3600000000000001</v>
      </c>
      <c r="O9" s="17">
        <f t="shared" si="0"/>
        <v>0.3900000000000001</v>
      </c>
      <c r="P9" s="17">
        <f t="shared" si="0"/>
        <v>0.42000000000000015</v>
      </c>
      <c r="Q9" s="17">
        <f t="shared" si="0"/>
        <v>0.4500000000000002</v>
      </c>
      <c r="R9" s="17">
        <f t="shared" si="0"/>
        <v>0.4800000000000002</v>
      </c>
      <c r="S9" s="17">
        <f t="shared" si="0"/>
        <v>0.5100000000000002</v>
      </c>
      <c r="T9" s="17">
        <f t="shared" si="0"/>
        <v>1.4100000000000001</v>
      </c>
      <c r="U9" s="17">
        <f t="shared" si="0"/>
        <v>2.31</v>
      </c>
      <c r="V9" s="17">
        <f t="shared" si="0"/>
        <v>3.21</v>
      </c>
      <c r="W9" s="17">
        <f t="shared" si="0"/>
        <v>4.109999999999999</v>
      </c>
      <c r="X9" s="17">
        <f t="shared" si="0"/>
        <v>5.01</v>
      </c>
      <c r="Y9" s="17">
        <f t="shared" si="0"/>
        <v>5.91</v>
      </c>
      <c r="Z9" s="17">
        <f t="shared" si="0"/>
        <v>6.8100000000000005</v>
      </c>
      <c r="AA9" s="17">
        <f t="shared" si="0"/>
        <v>7.710000000000001</v>
      </c>
      <c r="AB9" s="17">
        <f t="shared" si="0"/>
        <v>8.610000000000001</v>
      </c>
      <c r="AC9" s="17">
        <f t="shared" si="0"/>
        <v>9.510000000000002</v>
      </c>
      <c r="AD9" s="17">
        <f t="shared" si="0"/>
        <v>10.410000000000002</v>
      </c>
      <c r="AE9" s="17">
        <f t="shared" si="0"/>
        <v>11.310000000000002</v>
      </c>
      <c r="AF9" s="17">
        <f t="shared" si="0"/>
        <v>11.310000000000002</v>
      </c>
      <c r="AG9" s="17">
        <f t="shared" si="0"/>
        <v>11.310000000000002</v>
      </c>
      <c r="AH9" s="17">
        <f t="shared" si="0"/>
        <v>11.310000000000002</v>
      </c>
      <c r="AI9" s="17">
        <f t="shared" si="0"/>
        <v>11.310000000000002</v>
      </c>
      <c r="AJ9" s="17">
        <f t="shared" si="0"/>
        <v>11.310000000000002</v>
      </c>
      <c r="AK9" s="17">
        <f t="shared" si="0"/>
        <v>11.310000000000002</v>
      </c>
      <c r="AL9" s="17">
        <f t="shared" si="0"/>
        <v>11.310000000000002</v>
      </c>
      <c r="AM9" s="17">
        <f t="shared" si="0"/>
        <v>11.310000000000002</v>
      </c>
      <c r="AN9" s="17">
        <f t="shared" si="0"/>
        <v>11.310000000000002</v>
      </c>
      <c r="AO9" s="17">
        <f t="shared" si="0"/>
        <v>11.310000000000002</v>
      </c>
      <c r="AP9" s="17">
        <f t="shared" si="0"/>
        <v>11.310000000000002</v>
      </c>
      <c r="AQ9" s="17">
        <f t="shared" si="0"/>
        <v>11.310000000000002</v>
      </c>
      <c r="AR9" s="17">
        <f t="shared" si="0"/>
        <v>11.310000000000002</v>
      </c>
      <c r="AS9" s="17">
        <f t="shared" si="0"/>
        <v>11.310000000000002</v>
      </c>
      <c r="AT9" s="17">
        <f t="shared" si="0"/>
        <v>11.310000000000002</v>
      </c>
      <c r="AU9" s="17">
        <f t="shared" si="0"/>
        <v>11.310000000000002</v>
      </c>
      <c r="AV9" s="17">
        <f t="shared" si="0"/>
        <v>11.310000000000002</v>
      </c>
      <c r="AW9" s="17">
        <f t="shared" si="0"/>
        <v>11.310000000000002</v>
      </c>
      <c r="AX9" s="17">
        <f t="shared" si="0"/>
        <v>11.310000000000002</v>
      </c>
      <c r="AY9" s="17">
        <f t="shared" si="0"/>
        <v>11.310000000000002</v>
      </c>
      <c r="AZ9" s="17">
        <f t="shared" si="0"/>
        <v>11.310000000000002</v>
      </c>
      <c r="BA9" s="17">
        <f t="shared" si="0"/>
        <v>11.310000000000002</v>
      </c>
      <c r="BB9" s="17">
        <f t="shared" si="0"/>
        <v>11.310000000000002</v>
      </c>
      <c r="BC9" s="17">
        <f t="shared" si="0"/>
        <v>11.310000000000002</v>
      </c>
      <c r="BD9" s="17">
        <f t="shared" si="0"/>
        <v>11.310000000000002</v>
      </c>
      <c r="BE9" s="17">
        <f t="shared" si="0"/>
        <v>11.310000000000002</v>
      </c>
      <c r="BF9" s="17">
        <f t="shared" si="0"/>
        <v>11.310000000000002</v>
      </c>
      <c r="BG9" s="17">
        <f t="shared" si="0"/>
        <v>11.310000000000002</v>
      </c>
      <c r="BH9" s="17">
        <f t="shared" si="0"/>
        <v>11.310000000000002</v>
      </c>
      <c r="BI9" s="17">
        <f t="shared" si="0"/>
        <v>11.310000000000002</v>
      </c>
      <c r="BJ9" s="17">
        <f t="shared" si="0"/>
        <v>11.310000000000002</v>
      </c>
      <c r="BK9" s="17">
        <f t="shared" si="0"/>
        <v>11.310000000000002</v>
      </c>
      <c r="BL9" s="17">
        <f t="shared" si="0"/>
        <v>11.310000000000002</v>
      </c>
      <c r="BM9" s="17">
        <f t="shared" si="0"/>
        <v>11.310000000000002</v>
      </c>
      <c r="BN9" s="17">
        <f t="shared" si="0"/>
        <v>11.310000000000002</v>
      </c>
      <c r="BO9" s="17">
        <f t="shared" si="0"/>
        <v>11.310000000000002</v>
      </c>
      <c r="BP9" s="17">
        <f>BO9+((BP8-BO8)*BP10)</f>
        <v>11.310000000000002</v>
      </c>
      <c r="BQ9" s="17">
        <f>BP9+((BQ8-BP8)*BQ10)</f>
        <v>11.310000000000002</v>
      </c>
    </row>
    <row r="10" spans="1:38" s="17" customFormat="1" ht="12.75">
      <c r="A10" s="17" t="s">
        <v>48</v>
      </c>
      <c r="C10" s="17">
        <v>0.01</v>
      </c>
      <c r="D10" s="17">
        <v>0.01</v>
      </c>
      <c r="E10" s="17">
        <v>0.01</v>
      </c>
      <c r="F10" s="17">
        <v>0.01</v>
      </c>
      <c r="G10" s="17">
        <v>0.01</v>
      </c>
      <c r="H10" s="17">
        <v>0.01</v>
      </c>
      <c r="I10" s="17">
        <v>0.01</v>
      </c>
      <c r="J10" s="17">
        <v>0.01</v>
      </c>
      <c r="K10" s="17">
        <v>0.01</v>
      </c>
      <c r="L10" s="17">
        <v>0.01</v>
      </c>
      <c r="M10" s="17">
        <v>0.01</v>
      </c>
      <c r="N10" s="17">
        <v>0.01</v>
      </c>
      <c r="O10" s="17">
        <v>0.01</v>
      </c>
      <c r="P10" s="17">
        <v>0.01</v>
      </c>
      <c r="Q10" s="17">
        <v>0.01</v>
      </c>
      <c r="R10" s="17">
        <v>0.01</v>
      </c>
      <c r="S10" s="17">
        <v>0.01</v>
      </c>
      <c r="T10" s="17">
        <v>0.3</v>
      </c>
      <c r="U10" s="17">
        <v>0.3</v>
      </c>
      <c r="V10" s="17">
        <v>0.3</v>
      </c>
      <c r="W10" s="17">
        <v>0.3</v>
      </c>
      <c r="X10" s="17">
        <v>0.3</v>
      </c>
      <c r="Y10" s="17">
        <v>0.3</v>
      </c>
      <c r="Z10" s="17">
        <v>0.3</v>
      </c>
      <c r="AA10" s="17">
        <v>0.3</v>
      </c>
      <c r="AB10" s="17">
        <v>0.3</v>
      </c>
      <c r="AC10" s="17">
        <v>0.3</v>
      </c>
      <c r="AD10" s="17">
        <v>0.3</v>
      </c>
      <c r="AE10" s="17">
        <v>0.3</v>
      </c>
      <c r="AF10" s="17">
        <v>0</v>
      </c>
      <c r="AG10" s="17">
        <v>0</v>
      </c>
      <c r="AH10" s="17">
        <v>0</v>
      </c>
      <c r="AI10" s="17">
        <v>0</v>
      </c>
      <c r="AJ10" s="17">
        <v>0</v>
      </c>
      <c r="AK10" s="17">
        <v>0</v>
      </c>
      <c r="AL10" s="17">
        <v>0</v>
      </c>
    </row>
    <row r="11" spans="1:69" s="17" customFormat="1" ht="12.75">
      <c r="A11" s="17" t="s">
        <v>47</v>
      </c>
      <c r="B11" s="17">
        <v>6</v>
      </c>
      <c r="C11" s="17">
        <f>$B11+C9</f>
        <v>6.03</v>
      </c>
      <c r="D11" s="17">
        <f aca="true" t="shared" si="1" ref="D11:AL11">$B11+D9</f>
        <v>6.06</v>
      </c>
      <c r="E11" s="17">
        <f t="shared" si="1"/>
        <v>6.09</v>
      </c>
      <c r="F11" s="17">
        <f t="shared" si="1"/>
        <v>6.12</v>
      </c>
      <c r="G11" s="17">
        <f t="shared" si="1"/>
        <v>6.15</v>
      </c>
      <c r="H11" s="17">
        <f t="shared" si="1"/>
        <v>6.18</v>
      </c>
      <c r="I11" s="17">
        <f t="shared" si="1"/>
        <v>6.21</v>
      </c>
      <c r="J11" s="17">
        <f t="shared" si="1"/>
        <v>6.24</v>
      </c>
      <c r="K11" s="17">
        <f t="shared" si="1"/>
        <v>6.27</v>
      </c>
      <c r="L11" s="17">
        <f t="shared" si="1"/>
        <v>6.3</v>
      </c>
      <c r="M11" s="17">
        <f t="shared" si="1"/>
        <v>6.33</v>
      </c>
      <c r="N11" s="17">
        <f t="shared" si="1"/>
        <v>6.36</v>
      </c>
      <c r="O11" s="17">
        <f t="shared" si="1"/>
        <v>6.390000000000001</v>
      </c>
      <c r="P11" s="17">
        <f t="shared" si="1"/>
        <v>6.42</v>
      </c>
      <c r="Q11" s="17">
        <f t="shared" si="1"/>
        <v>6.45</v>
      </c>
      <c r="R11" s="17">
        <f t="shared" si="1"/>
        <v>6.48</v>
      </c>
      <c r="S11" s="17">
        <f t="shared" si="1"/>
        <v>6.51</v>
      </c>
      <c r="T11" s="17">
        <f t="shared" si="1"/>
        <v>7.41</v>
      </c>
      <c r="U11" s="17">
        <f t="shared" si="1"/>
        <v>8.31</v>
      </c>
      <c r="V11" s="17">
        <f t="shared" si="1"/>
        <v>9.21</v>
      </c>
      <c r="W11" s="17">
        <f t="shared" si="1"/>
        <v>10.11</v>
      </c>
      <c r="X11" s="17">
        <f t="shared" si="1"/>
        <v>11.01</v>
      </c>
      <c r="Y11" s="17">
        <f t="shared" si="1"/>
        <v>11.91</v>
      </c>
      <c r="Z11" s="17">
        <f t="shared" si="1"/>
        <v>12.81</v>
      </c>
      <c r="AA11" s="17">
        <f t="shared" si="1"/>
        <v>13.71</v>
      </c>
      <c r="AB11" s="17">
        <f t="shared" si="1"/>
        <v>14.610000000000001</v>
      </c>
      <c r="AC11" s="17">
        <f t="shared" si="1"/>
        <v>15.510000000000002</v>
      </c>
      <c r="AD11" s="17">
        <f t="shared" si="1"/>
        <v>16.410000000000004</v>
      </c>
      <c r="AE11" s="17">
        <f t="shared" si="1"/>
        <v>17.310000000000002</v>
      </c>
      <c r="AF11" s="17">
        <f t="shared" si="1"/>
        <v>17.310000000000002</v>
      </c>
      <c r="AG11" s="17">
        <f t="shared" si="1"/>
        <v>17.310000000000002</v>
      </c>
      <c r="AH11" s="17">
        <f t="shared" si="1"/>
        <v>17.310000000000002</v>
      </c>
      <c r="AI11" s="17">
        <f t="shared" si="1"/>
        <v>17.310000000000002</v>
      </c>
      <c r="AJ11" s="17">
        <f t="shared" si="1"/>
        <v>17.310000000000002</v>
      </c>
      <c r="AK11" s="17">
        <f t="shared" si="1"/>
        <v>17.310000000000002</v>
      </c>
      <c r="AL11" s="17">
        <f t="shared" si="1"/>
        <v>17.310000000000002</v>
      </c>
      <c r="AM11" s="17">
        <f aca="true" t="shared" si="2" ref="AM11:BQ11">AL11+AM9</f>
        <v>28.620000000000005</v>
      </c>
      <c r="AN11" s="17">
        <f t="shared" si="2"/>
        <v>39.93000000000001</v>
      </c>
      <c r="AO11" s="17">
        <f t="shared" si="2"/>
        <v>51.24000000000001</v>
      </c>
      <c r="AP11" s="17">
        <f t="shared" si="2"/>
        <v>62.55000000000001</v>
      </c>
      <c r="AQ11" s="17">
        <f t="shared" si="2"/>
        <v>73.86000000000001</v>
      </c>
      <c r="AR11" s="17">
        <f t="shared" si="2"/>
        <v>85.17000000000002</v>
      </c>
      <c r="AS11" s="17">
        <f t="shared" si="2"/>
        <v>96.48000000000002</v>
      </c>
      <c r="AT11" s="17">
        <f t="shared" si="2"/>
        <v>107.79000000000002</v>
      </c>
      <c r="AU11" s="17">
        <f t="shared" si="2"/>
        <v>119.10000000000002</v>
      </c>
      <c r="AV11" s="17">
        <f t="shared" si="2"/>
        <v>130.41000000000003</v>
      </c>
      <c r="AW11" s="17">
        <f t="shared" si="2"/>
        <v>141.72000000000003</v>
      </c>
      <c r="AX11" s="17">
        <f t="shared" si="2"/>
        <v>153.03000000000003</v>
      </c>
      <c r="AY11" s="17">
        <f t="shared" si="2"/>
        <v>164.34000000000003</v>
      </c>
      <c r="AZ11" s="17">
        <f t="shared" si="2"/>
        <v>175.65000000000003</v>
      </c>
      <c r="BA11" s="17">
        <f t="shared" si="2"/>
        <v>186.96000000000004</v>
      </c>
      <c r="BB11" s="17">
        <f t="shared" si="2"/>
        <v>198.27000000000004</v>
      </c>
      <c r="BC11" s="17">
        <f t="shared" si="2"/>
        <v>209.58000000000004</v>
      </c>
      <c r="BD11" s="17">
        <f t="shared" si="2"/>
        <v>220.89000000000004</v>
      </c>
      <c r="BE11" s="17">
        <f t="shared" si="2"/>
        <v>232.20000000000005</v>
      </c>
      <c r="BF11" s="17">
        <f t="shared" si="2"/>
        <v>243.51000000000005</v>
      </c>
      <c r="BG11" s="17">
        <f t="shared" si="2"/>
        <v>254.82000000000005</v>
      </c>
      <c r="BH11" s="17">
        <f t="shared" si="2"/>
        <v>266.13000000000005</v>
      </c>
      <c r="BI11" s="17">
        <f t="shared" si="2"/>
        <v>277.44000000000005</v>
      </c>
      <c r="BJ11" s="17">
        <f t="shared" si="2"/>
        <v>288.75000000000006</v>
      </c>
      <c r="BK11" s="17">
        <f t="shared" si="2"/>
        <v>300.06000000000006</v>
      </c>
      <c r="BL11" s="17">
        <f t="shared" si="2"/>
        <v>311.37000000000006</v>
      </c>
      <c r="BM11" s="17">
        <f t="shared" si="2"/>
        <v>322.68000000000006</v>
      </c>
      <c r="BN11" s="17">
        <f t="shared" si="2"/>
        <v>333.99000000000007</v>
      </c>
      <c r="BO11" s="17">
        <f t="shared" si="2"/>
        <v>345.30000000000007</v>
      </c>
      <c r="BP11" s="17">
        <f t="shared" si="2"/>
        <v>356.61000000000007</v>
      </c>
      <c r="BQ11" s="17">
        <f t="shared" si="2"/>
        <v>367.9200000000001</v>
      </c>
    </row>
    <row r="12" spans="1:69" s="17" customFormat="1" ht="12.75">
      <c r="A12" s="17" t="s">
        <v>44</v>
      </c>
      <c r="B12" s="17">
        <v>5</v>
      </c>
      <c r="C12" s="17">
        <f>B12-C13</f>
        <v>5</v>
      </c>
      <c r="D12" s="17">
        <f aca="true" t="shared" si="3" ref="D12:BO12">C12-D13</f>
        <v>5</v>
      </c>
      <c r="E12" s="17">
        <f t="shared" si="3"/>
        <v>5</v>
      </c>
      <c r="F12" s="17">
        <f t="shared" si="3"/>
        <v>5</v>
      </c>
      <c r="G12" s="17">
        <f t="shared" si="3"/>
        <v>4</v>
      </c>
      <c r="H12" s="17">
        <f t="shared" si="3"/>
        <v>4</v>
      </c>
      <c r="I12" s="17">
        <f t="shared" si="3"/>
        <v>4</v>
      </c>
      <c r="J12" s="17">
        <f t="shared" si="3"/>
        <v>4</v>
      </c>
      <c r="K12" s="17">
        <f t="shared" si="3"/>
        <v>4</v>
      </c>
      <c r="L12" s="17">
        <f t="shared" si="3"/>
        <v>4</v>
      </c>
      <c r="M12" s="17">
        <f t="shared" si="3"/>
        <v>4</v>
      </c>
      <c r="N12" s="17">
        <f t="shared" si="3"/>
        <v>4</v>
      </c>
      <c r="O12" s="17">
        <f t="shared" si="3"/>
        <v>4</v>
      </c>
      <c r="P12" s="17">
        <f t="shared" si="3"/>
        <v>4</v>
      </c>
      <c r="Q12" s="17">
        <f t="shared" si="3"/>
        <v>4</v>
      </c>
      <c r="R12" s="17">
        <f t="shared" si="3"/>
        <v>4</v>
      </c>
      <c r="S12" s="17">
        <f t="shared" si="3"/>
        <v>3.5</v>
      </c>
      <c r="T12" s="17">
        <f t="shared" si="3"/>
        <v>3.5</v>
      </c>
      <c r="U12" s="17">
        <f t="shared" si="3"/>
        <v>3</v>
      </c>
      <c r="V12" s="17">
        <f t="shared" si="3"/>
        <v>3</v>
      </c>
      <c r="W12" s="17">
        <f t="shared" si="3"/>
        <v>2.5</v>
      </c>
      <c r="X12" s="17">
        <f t="shared" si="3"/>
        <v>2.5</v>
      </c>
      <c r="Y12" s="17">
        <f t="shared" si="3"/>
        <v>2</v>
      </c>
      <c r="Z12" s="17">
        <f t="shared" si="3"/>
        <v>2</v>
      </c>
      <c r="AA12" s="17">
        <f t="shared" si="3"/>
        <v>1.5</v>
      </c>
      <c r="AB12" s="17">
        <f t="shared" si="3"/>
        <v>1.5</v>
      </c>
      <c r="AC12" s="17">
        <f t="shared" si="3"/>
        <v>1</v>
      </c>
      <c r="AD12" s="17">
        <f t="shared" si="3"/>
        <v>1</v>
      </c>
      <c r="AE12" s="17">
        <f t="shared" si="3"/>
        <v>0.75</v>
      </c>
      <c r="AF12" s="17">
        <f t="shared" si="3"/>
        <v>0.75</v>
      </c>
      <c r="AG12" s="17">
        <f t="shared" si="3"/>
        <v>0.5</v>
      </c>
      <c r="AH12" s="17">
        <f t="shared" si="3"/>
        <v>0.5</v>
      </c>
      <c r="AI12" s="17">
        <f t="shared" si="3"/>
        <v>0.25</v>
      </c>
      <c r="AJ12" s="17">
        <f t="shared" si="3"/>
        <v>0.25</v>
      </c>
      <c r="AK12" s="17">
        <f t="shared" si="3"/>
        <v>0</v>
      </c>
      <c r="AL12" s="17">
        <f t="shared" si="3"/>
        <v>0</v>
      </c>
      <c r="AM12" s="17">
        <f t="shared" si="3"/>
        <v>0</v>
      </c>
      <c r="AN12" s="17">
        <f t="shared" si="3"/>
        <v>0</v>
      </c>
      <c r="AO12" s="17">
        <f t="shared" si="3"/>
        <v>0</v>
      </c>
      <c r="AP12" s="17">
        <f t="shared" si="3"/>
        <v>0</v>
      </c>
      <c r="AQ12" s="17">
        <f t="shared" si="3"/>
        <v>0</v>
      </c>
      <c r="AR12" s="17">
        <f t="shared" si="3"/>
        <v>0</v>
      </c>
      <c r="AS12" s="17">
        <f t="shared" si="3"/>
        <v>0</v>
      </c>
      <c r="AT12" s="17">
        <f t="shared" si="3"/>
        <v>0</v>
      </c>
      <c r="AU12" s="17">
        <f t="shared" si="3"/>
        <v>0</v>
      </c>
      <c r="AV12" s="17">
        <f t="shared" si="3"/>
        <v>0</v>
      </c>
      <c r="AW12" s="17">
        <f t="shared" si="3"/>
        <v>0</v>
      </c>
      <c r="AX12" s="17">
        <f t="shared" si="3"/>
        <v>0</v>
      </c>
      <c r="AY12" s="17">
        <f t="shared" si="3"/>
        <v>0</v>
      </c>
      <c r="AZ12" s="17">
        <f t="shared" si="3"/>
        <v>0</v>
      </c>
      <c r="BA12" s="17">
        <f t="shared" si="3"/>
        <v>0</v>
      </c>
      <c r="BB12" s="17">
        <f t="shared" si="3"/>
        <v>0</v>
      </c>
      <c r="BC12" s="17">
        <f t="shared" si="3"/>
        <v>0</v>
      </c>
      <c r="BD12" s="17">
        <f t="shared" si="3"/>
        <v>0</v>
      </c>
      <c r="BE12" s="17">
        <f t="shared" si="3"/>
        <v>0</v>
      </c>
      <c r="BF12" s="17">
        <f t="shared" si="3"/>
        <v>0</v>
      </c>
      <c r="BG12" s="17">
        <f t="shared" si="3"/>
        <v>0</v>
      </c>
      <c r="BH12" s="17">
        <f t="shared" si="3"/>
        <v>0</v>
      </c>
      <c r="BI12" s="17">
        <f t="shared" si="3"/>
        <v>0</v>
      </c>
      <c r="BJ12" s="17">
        <f t="shared" si="3"/>
        <v>0</v>
      </c>
      <c r="BK12" s="17">
        <f t="shared" si="3"/>
        <v>0</v>
      </c>
      <c r="BL12" s="17">
        <f t="shared" si="3"/>
        <v>0</v>
      </c>
      <c r="BM12" s="17">
        <f t="shared" si="3"/>
        <v>0</v>
      </c>
      <c r="BN12" s="17">
        <f t="shared" si="3"/>
        <v>0</v>
      </c>
      <c r="BO12" s="17">
        <f t="shared" si="3"/>
        <v>0</v>
      </c>
      <c r="BP12" s="17">
        <f>BO12-BP13</f>
        <v>0</v>
      </c>
      <c r="BQ12" s="17">
        <f>BP12-BQ13</f>
        <v>0</v>
      </c>
    </row>
    <row r="13" spans="1:37" ht="12.75">
      <c r="A13" t="s">
        <v>45</v>
      </c>
      <c r="G13">
        <v>1</v>
      </c>
      <c r="S13">
        <v>0.5</v>
      </c>
      <c r="U13">
        <v>0.5</v>
      </c>
      <c r="W13">
        <v>0.5</v>
      </c>
      <c r="Y13">
        <v>0.5</v>
      </c>
      <c r="AA13">
        <v>0.5</v>
      </c>
      <c r="AC13">
        <v>0.5</v>
      </c>
      <c r="AE13">
        <v>0.25</v>
      </c>
      <c r="AG13">
        <v>0.25</v>
      </c>
      <c r="AI13">
        <v>0.25</v>
      </c>
      <c r="AK13">
        <v>0.25</v>
      </c>
    </row>
    <row r="14" spans="1:38" ht="12.75">
      <c r="A14" s="17" t="s">
        <v>109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0.5</v>
      </c>
      <c r="V14">
        <v>0.5</v>
      </c>
      <c r="W14">
        <v>0.5</v>
      </c>
      <c r="X14">
        <v>0.5</v>
      </c>
      <c r="Y14">
        <v>0.5</v>
      </c>
      <c r="Z14">
        <v>0.5</v>
      </c>
      <c r="AA14">
        <v>0.5</v>
      </c>
      <c r="AB14">
        <v>0.5</v>
      </c>
      <c r="AC14">
        <v>0.5</v>
      </c>
      <c r="AD14">
        <v>0.5</v>
      </c>
      <c r="AE14">
        <v>0.5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</row>
    <row r="15" ht="12.75">
      <c r="A15" s="17" t="s">
        <v>110</v>
      </c>
    </row>
    <row r="17" spans="1:2" ht="12.75">
      <c r="A17" t="s">
        <v>108</v>
      </c>
      <c r="B17">
        <f>COUNT(B13:BU13)</f>
        <v>11</v>
      </c>
    </row>
    <row r="22" spans="2:3" ht="12.75">
      <c r="B22" t="s">
        <v>115</v>
      </c>
      <c r="C22" t="s">
        <v>112</v>
      </c>
    </row>
    <row r="23" spans="1:3" ht="12.75">
      <c r="A23" t="s">
        <v>111</v>
      </c>
      <c r="B23">
        <v>300</v>
      </c>
      <c r="C23">
        <f>B23/60</f>
        <v>5</v>
      </c>
    </row>
    <row r="24" spans="1:3" ht="12.75">
      <c r="A24" t="s">
        <v>114</v>
      </c>
      <c r="B24">
        <v>400</v>
      </c>
      <c r="C24">
        <f>B24/60</f>
        <v>6.666666666666667</v>
      </c>
    </row>
    <row r="25" spans="1:3" ht="12.75">
      <c r="A25" t="s">
        <v>113</v>
      </c>
      <c r="B25">
        <v>780</v>
      </c>
      <c r="C25">
        <f>B25/60</f>
        <v>13</v>
      </c>
    </row>
    <row r="40" ht="12.75">
      <c r="A40" t="s">
        <v>116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J21" sqref="J21"/>
    </sheetView>
  </sheetViews>
  <sheetFormatPr defaultColWidth="11.00390625" defaultRowHeight="12.75"/>
  <sheetData>
    <row r="1" ht="12.75">
      <c r="A1" s="3" t="s">
        <v>99</v>
      </c>
    </row>
    <row r="4" spans="1:9" ht="12.75">
      <c r="A4" t="s">
        <v>52</v>
      </c>
      <c r="B4" t="s">
        <v>53</v>
      </c>
      <c r="C4" t="s">
        <v>54</v>
      </c>
      <c r="D4" t="s">
        <v>55</v>
      </c>
      <c r="F4" s="21" t="s">
        <v>56</v>
      </c>
      <c r="G4" s="21"/>
      <c r="H4" s="21"/>
      <c r="I4" t="s">
        <v>57</v>
      </c>
    </row>
    <row r="5" spans="1:9" ht="12.75">
      <c r="A5">
        <v>1</v>
      </c>
      <c r="B5">
        <v>30</v>
      </c>
      <c r="C5">
        <v>36</v>
      </c>
      <c r="D5">
        <v>1</v>
      </c>
      <c r="F5">
        <v>12</v>
      </c>
      <c r="I5">
        <v>4</v>
      </c>
    </row>
    <row r="6" spans="1:9" ht="12.75">
      <c r="A6">
        <v>2</v>
      </c>
      <c r="B6">
        <v>45</v>
      </c>
      <c r="C6">
        <v>54</v>
      </c>
      <c r="D6">
        <v>1</v>
      </c>
      <c r="F6">
        <v>18</v>
      </c>
      <c r="I6">
        <v>8</v>
      </c>
    </row>
    <row r="7" spans="1:9" ht="12.75">
      <c r="A7">
        <v>3</v>
      </c>
      <c r="B7">
        <v>60</v>
      </c>
      <c r="C7">
        <v>72</v>
      </c>
      <c r="D7">
        <v>1</v>
      </c>
      <c r="F7">
        <v>24</v>
      </c>
      <c r="I7">
        <v>8</v>
      </c>
    </row>
    <row r="8" spans="1:9" ht="12.75">
      <c r="A8">
        <v>4</v>
      </c>
      <c r="B8">
        <v>75</v>
      </c>
      <c r="C8">
        <v>90</v>
      </c>
      <c r="D8">
        <v>2</v>
      </c>
      <c r="F8">
        <v>30</v>
      </c>
      <c r="I8">
        <v>12</v>
      </c>
    </row>
    <row r="9" spans="1:9" ht="12.75">
      <c r="A9">
        <v>5</v>
      </c>
      <c r="B9">
        <v>90</v>
      </c>
      <c r="C9">
        <v>108</v>
      </c>
      <c r="D9">
        <v>2</v>
      </c>
      <c r="F9">
        <v>36</v>
      </c>
      <c r="I9">
        <v>12</v>
      </c>
    </row>
    <row r="10" spans="1:9" ht="12.75">
      <c r="A10">
        <v>6</v>
      </c>
      <c r="B10">
        <v>105</v>
      </c>
      <c r="C10">
        <v>126</v>
      </c>
      <c r="D10">
        <v>2</v>
      </c>
      <c r="F10">
        <v>42</v>
      </c>
      <c r="I10">
        <v>12</v>
      </c>
    </row>
    <row r="14" spans="1:9" ht="12.75">
      <c r="A14" s="22" t="s">
        <v>31</v>
      </c>
      <c r="B14" s="22"/>
      <c r="C14" s="22"/>
      <c r="D14" s="22"/>
      <c r="E14" s="22"/>
      <c r="F14" s="22"/>
      <c r="G14" s="22"/>
      <c r="H14" s="22"/>
      <c r="I14" s="22"/>
    </row>
    <row r="15" spans="1:9" ht="12.75">
      <c r="A15" s="15"/>
      <c r="B15" t="s">
        <v>32</v>
      </c>
      <c r="C15" s="19" t="s">
        <v>33</v>
      </c>
      <c r="D15" s="19"/>
      <c r="E15" s="19" t="s">
        <v>34</v>
      </c>
      <c r="F15" s="19"/>
      <c r="G15" s="20" t="s">
        <v>35</v>
      </c>
      <c r="H15" s="20"/>
      <c r="I15" s="15"/>
    </row>
    <row r="16" spans="1:9" ht="12.75">
      <c r="A16" s="15" t="s">
        <v>36</v>
      </c>
      <c r="B16" s="15"/>
      <c r="C16" s="15"/>
      <c r="D16" s="19" t="s">
        <v>37</v>
      </c>
      <c r="E16" s="19"/>
      <c r="F16" s="20" t="s">
        <v>38</v>
      </c>
      <c r="G16" s="20"/>
      <c r="H16" s="15"/>
      <c r="I16" s="15"/>
    </row>
    <row r="17" spans="1:9" ht="12.75">
      <c r="A17" s="15"/>
      <c r="B17" s="15" t="s">
        <v>39</v>
      </c>
      <c r="C17" s="15" t="s">
        <v>40</v>
      </c>
      <c r="D17" s="15" t="s">
        <v>41</v>
      </c>
      <c r="E17" s="15"/>
      <c r="F17" s="16"/>
      <c r="G17" s="16"/>
      <c r="H17" s="15"/>
      <c r="I17" s="15"/>
    </row>
    <row r="18" spans="1:9" ht="12.75">
      <c r="A18" t="s">
        <v>82</v>
      </c>
      <c r="B18">
        <v>26.5</v>
      </c>
      <c r="C18" s="15">
        <v>1.043307086614173</v>
      </c>
      <c r="D18" s="15">
        <v>0.854736518848038</v>
      </c>
      <c r="E18" s="15">
        <v>1</v>
      </c>
      <c r="F18" s="16">
        <v>1</v>
      </c>
      <c r="G18" s="16">
        <v>2</v>
      </c>
      <c r="H18" s="15"/>
      <c r="I18" s="15"/>
    </row>
    <row r="19" spans="1:9" ht="12.75">
      <c r="A19" t="s">
        <v>42</v>
      </c>
      <c r="B19">
        <v>12</v>
      </c>
      <c r="C19" s="15">
        <v>0.47244094488189</v>
      </c>
      <c r="D19" s="15">
        <v>0.175268150536301</v>
      </c>
      <c r="E19" s="15">
        <v>4.876736111111112</v>
      </c>
      <c r="F19" s="16">
        <v>6</v>
      </c>
      <c r="G19" s="16">
        <v>10</v>
      </c>
      <c r="H19" s="15"/>
      <c r="I19" s="15"/>
    </row>
    <row r="20" spans="1:9" ht="12.75">
      <c r="A20" t="s">
        <v>49</v>
      </c>
      <c r="B20">
        <v>7.5</v>
      </c>
      <c r="C20" s="15">
        <v>0.295275590551181</v>
      </c>
      <c r="D20" s="15">
        <v>0.0684641213032426</v>
      </c>
      <c r="E20" s="15">
        <v>12.484444444444442</v>
      </c>
      <c r="F20" s="16">
        <v>12</v>
      </c>
      <c r="G20" s="16">
        <v>15</v>
      </c>
      <c r="H20" s="15"/>
      <c r="I20" s="15"/>
    </row>
    <row r="21" spans="1:9" ht="12.75">
      <c r="A21" t="s">
        <v>83</v>
      </c>
      <c r="B21">
        <v>14.5</v>
      </c>
      <c r="C21" s="15">
        <v>0.570866141732283</v>
      </c>
      <c r="D21" s="15">
        <v>0.255903671182342</v>
      </c>
      <c r="E21" s="15">
        <v>3.340071343638526</v>
      </c>
      <c r="F21" s="16">
        <v>4</v>
      </c>
      <c r="G21" s="16">
        <v>6</v>
      </c>
      <c r="H21" s="15"/>
      <c r="I21" s="15"/>
    </row>
    <row r="22" spans="1:9" ht="12.75">
      <c r="A22" t="s">
        <v>84</v>
      </c>
      <c r="B22">
        <v>21</v>
      </c>
      <c r="C22" s="15">
        <v>0.826771653543307</v>
      </c>
      <c r="D22" s="15">
        <v>0.536758711017422</v>
      </c>
      <c r="E22" s="15">
        <v>1.592403628117914</v>
      </c>
      <c r="F22" s="16">
        <v>2</v>
      </c>
      <c r="G22" s="16">
        <v>4</v>
      </c>
      <c r="H22" s="15"/>
      <c r="I22" s="15"/>
    </row>
    <row r="23" spans="1:9" ht="12.75">
      <c r="A23" s="15" t="s">
        <v>50</v>
      </c>
      <c r="B23" s="15"/>
      <c r="C23" s="15">
        <v>0.375</v>
      </c>
      <c r="D23" s="15">
        <v>0.11042578125</v>
      </c>
      <c r="E23" s="15">
        <v>7.74037103629763</v>
      </c>
      <c r="F23" s="16">
        <v>8</v>
      </c>
      <c r="G23" s="16">
        <v>12</v>
      </c>
      <c r="H23" s="15"/>
      <c r="I23" s="15"/>
    </row>
    <row r="24" spans="1:9" ht="12.75">
      <c r="A24" s="15" t="s">
        <v>51</v>
      </c>
      <c r="B24" s="15"/>
      <c r="C24" s="15">
        <v>0.25</v>
      </c>
      <c r="D24" s="15">
        <v>0.049078125</v>
      </c>
      <c r="E24" s="15">
        <v>17.415834831669667</v>
      </c>
      <c r="F24" s="16">
        <v>15</v>
      </c>
      <c r="G24" s="16">
        <v>16</v>
      </c>
      <c r="H24" s="15"/>
      <c r="I24" s="15"/>
    </row>
  </sheetData>
  <mergeCells count="7">
    <mergeCell ref="D16:E16"/>
    <mergeCell ref="F16:G16"/>
    <mergeCell ref="F4:H4"/>
    <mergeCell ref="A14:I14"/>
    <mergeCell ref="C15:D15"/>
    <mergeCell ref="E15:F15"/>
    <mergeCell ref="G15:H1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D9" sqref="D9:D10"/>
    </sheetView>
  </sheetViews>
  <sheetFormatPr defaultColWidth="11.00390625" defaultRowHeight="12.75"/>
  <cols>
    <col min="4" max="4" width="23.375" style="0" customWidth="1"/>
  </cols>
  <sheetData>
    <row r="1" ht="15.75">
      <c r="A1" s="1" t="s">
        <v>104</v>
      </c>
    </row>
    <row r="2" ht="15">
      <c r="B2" s="2"/>
    </row>
    <row r="3" ht="15">
      <c r="B3" s="2"/>
    </row>
    <row r="4" ht="15">
      <c r="B4" s="2"/>
    </row>
    <row r="7" spans="1:5" ht="15">
      <c r="A7" t="s">
        <v>92</v>
      </c>
      <c r="B7" s="2" t="s">
        <v>95</v>
      </c>
      <c r="C7" t="s">
        <v>96</v>
      </c>
      <c r="D7" t="s">
        <v>93</v>
      </c>
      <c r="E7" t="s">
        <v>105</v>
      </c>
    </row>
    <row r="9" spans="1:5" ht="12.75">
      <c r="A9">
        <f>B9*C9</f>
        <v>75</v>
      </c>
      <c r="B9">
        <v>3</v>
      </c>
      <c r="C9">
        <v>25</v>
      </c>
      <c r="D9" t="s">
        <v>94</v>
      </c>
      <c r="E9" t="s">
        <v>106</v>
      </c>
    </row>
    <row r="10" spans="1:4" ht="12.75">
      <c r="A10">
        <f>B10*C10</f>
        <v>135</v>
      </c>
      <c r="B10">
        <v>3</v>
      </c>
      <c r="C10">
        <v>45</v>
      </c>
      <c r="D10" t="s">
        <v>97</v>
      </c>
    </row>
    <row r="12" spans="1:4" ht="12.75">
      <c r="A12">
        <f>B12*C12</f>
        <v>60</v>
      </c>
      <c r="B12">
        <v>150</v>
      </c>
      <c r="C12">
        <f>200/500</f>
        <v>0.4</v>
      </c>
      <c r="D12" t="s">
        <v>98</v>
      </c>
    </row>
    <row r="13" spans="1:4" ht="12.75">
      <c r="A13">
        <f>B13*C13</f>
        <v>14.000000000000002</v>
      </c>
      <c r="B13">
        <v>50</v>
      </c>
      <c r="C13">
        <f>(70/500)*2</f>
        <v>0.28</v>
      </c>
      <c r="D13" t="s">
        <v>117</v>
      </c>
    </row>
    <row r="15" spans="1:4" ht="12.75">
      <c r="A15">
        <f>B15*C15</f>
        <v>45</v>
      </c>
      <c r="B15">
        <v>1</v>
      </c>
      <c r="C15">
        <v>45</v>
      </c>
      <c r="D15" t="s">
        <v>118</v>
      </c>
    </row>
    <row r="16" ht="12.75">
      <c r="D16" t="s">
        <v>119</v>
      </c>
    </row>
    <row r="17" ht="12.75">
      <c r="D17" t="s">
        <v>120</v>
      </c>
    </row>
    <row r="18" ht="12.75">
      <c r="D18" t="s">
        <v>121</v>
      </c>
    </row>
    <row r="19" ht="12.75">
      <c r="D19" t="s">
        <v>122</v>
      </c>
    </row>
    <row r="21" spans="1:4" ht="12.75">
      <c r="A21">
        <f>B21*C21</f>
        <v>30</v>
      </c>
      <c r="B21">
        <v>10</v>
      </c>
      <c r="C21">
        <v>3</v>
      </c>
      <c r="D21" t="s">
        <v>124</v>
      </c>
    </row>
    <row r="23" spans="1:4" ht="12.75">
      <c r="A23">
        <f>B23*C23</f>
        <v>45</v>
      </c>
      <c r="B23">
        <v>15</v>
      </c>
      <c r="C23">
        <v>3</v>
      </c>
      <c r="D23" t="s">
        <v>123</v>
      </c>
    </row>
    <row r="30" spans="1:4" s="3" customFormat="1" ht="12.75">
      <c r="A30" s="3">
        <f>SUM(A8:A29)</f>
        <v>404</v>
      </c>
      <c r="D30" s="3" t="s">
        <v>103</v>
      </c>
    </row>
    <row r="32" spans="1:3" ht="12.75">
      <c r="A32">
        <f>B32*C32</f>
        <v>0</v>
      </c>
      <c r="C32">
        <v>80</v>
      </c>
    </row>
    <row r="34" spans="1:3" ht="12.75">
      <c r="A34">
        <f>B34*C34</f>
        <v>0</v>
      </c>
      <c r="C34">
        <v>40</v>
      </c>
    </row>
    <row r="35" spans="1:3" ht="12.75">
      <c r="A35">
        <f>B35*C35</f>
        <v>0</v>
      </c>
      <c r="C35">
        <v>120</v>
      </c>
    </row>
    <row r="37" ht="12.75">
      <c r="C37">
        <v>30</v>
      </c>
    </row>
  </sheetData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3"/>
  <sheetViews>
    <sheetView workbookViewId="0" topLeftCell="A27">
      <selection activeCell="D59" sqref="D59"/>
    </sheetView>
  </sheetViews>
  <sheetFormatPr defaultColWidth="11.00390625" defaultRowHeight="13.5" customHeight="1"/>
  <cols>
    <col min="1" max="1" width="5.25390625" style="0" customWidth="1"/>
    <col min="2" max="2" width="36.00390625" style="18" customWidth="1"/>
    <col min="3" max="3" width="5.25390625" style="18" customWidth="1"/>
    <col min="4" max="4" width="32.125" style="0" customWidth="1"/>
  </cols>
  <sheetData>
    <row r="1" spans="1:4" ht="13.5" customHeight="1">
      <c r="A1" s="1" t="s">
        <v>104</v>
      </c>
      <c r="C1" s="4"/>
      <c r="D1" s="13" t="s">
        <v>22</v>
      </c>
    </row>
    <row r="2" spans="2:4" ht="13.5" customHeight="1">
      <c r="B2" s="3" t="s">
        <v>75</v>
      </c>
      <c r="C2" s="4"/>
      <c r="D2" s="10" t="s">
        <v>23</v>
      </c>
    </row>
    <row r="3" spans="1:4" ht="13.5" customHeight="1">
      <c r="A3" s="4"/>
      <c r="B3" s="18" t="s">
        <v>9</v>
      </c>
      <c r="C3" s="4"/>
      <c r="D3" s="14" t="s">
        <v>29</v>
      </c>
    </row>
    <row r="4" spans="1:4" ht="13.5" customHeight="1">
      <c r="A4" s="4"/>
      <c r="B4" s="18" t="s">
        <v>10</v>
      </c>
      <c r="C4" s="4"/>
      <c r="D4" s="14" t="s">
        <v>24</v>
      </c>
    </row>
    <row r="5" spans="1:4" ht="13.5" customHeight="1">
      <c r="A5" s="4"/>
      <c r="B5" s="18" t="s">
        <v>11</v>
      </c>
      <c r="C5" s="4"/>
      <c r="D5" s="14"/>
    </row>
    <row r="6" spans="1:4" ht="13.5" customHeight="1">
      <c r="A6" s="4"/>
      <c r="C6" s="4"/>
      <c r="D6" s="13" t="s">
        <v>25</v>
      </c>
    </row>
    <row r="7" spans="1:4" ht="13.5" customHeight="1">
      <c r="A7" s="4"/>
      <c r="B7" s="8" t="s">
        <v>63</v>
      </c>
      <c r="C7" s="4"/>
      <c r="D7" s="14" t="s">
        <v>26</v>
      </c>
    </row>
    <row r="8" spans="1:4" ht="13.5" customHeight="1">
      <c r="A8" s="4"/>
      <c r="B8" s="18" t="s">
        <v>74</v>
      </c>
      <c r="C8" s="4"/>
      <c r="D8" s="14" t="s">
        <v>9</v>
      </c>
    </row>
    <row r="9" spans="1:4" ht="13.5" customHeight="1">
      <c r="A9" s="4"/>
      <c r="B9" s="18" t="s">
        <v>7</v>
      </c>
      <c r="C9" s="4"/>
      <c r="D9" s="14" t="s">
        <v>10</v>
      </c>
    </row>
    <row r="10" spans="1:4" ht="13.5" customHeight="1">
      <c r="A10" s="4"/>
      <c r="B10" s="18" t="s">
        <v>8</v>
      </c>
      <c r="C10" s="4"/>
      <c r="D10" s="14" t="s">
        <v>11</v>
      </c>
    </row>
    <row r="11" spans="1:4" ht="13.5" customHeight="1">
      <c r="A11" s="4"/>
      <c r="B11" s="18" t="s">
        <v>78</v>
      </c>
      <c r="C11" s="4"/>
      <c r="D11" s="14" t="s">
        <v>7</v>
      </c>
    </row>
    <row r="12" spans="1:4" ht="13.5" customHeight="1">
      <c r="A12" s="4"/>
      <c r="B12" s="18" t="s">
        <v>65</v>
      </c>
      <c r="C12" s="4"/>
      <c r="D12" s="18"/>
    </row>
    <row r="13" spans="1:4" ht="13.5" customHeight="1">
      <c r="A13" s="4"/>
      <c r="B13" s="12" t="s">
        <v>147</v>
      </c>
      <c r="C13" s="4"/>
      <c r="D13" s="3" t="s">
        <v>67</v>
      </c>
    </row>
    <row r="14" spans="1:4" ht="13.5" customHeight="1">
      <c r="A14" s="4"/>
      <c r="B14" s="11" t="s">
        <v>7</v>
      </c>
      <c r="C14" s="4"/>
      <c r="D14" s="18" t="s">
        <v>82</v>
      </c>
    </row>
    <row r="15" spans="1:4" ht="13.5" customHeight="1">
      <c r="A15" s="4"/>
      <c r="B15" s="11" t="s">
        <v>8</v>
      </c>
      <c r="C15" s="4"/>
      <c r="D15" s="18" t="s">
        <v>84</v>
      </c>
    </row>
    <row r="16" spans="1:4" ht="13.5" customHeight="1">
      <c r="A16" s="4"/>
      <c r="B16" s="11" t="s">
        <v>146</v>
      </c>
      <c r="C16" s="4"/>
      <c r="D16" s="18" t="s">
        <v>83</v>
      </c>
    </row>
    <row r="17" spans="1:4" ht="13.5" customHeight="1">
      <c r="A17" s="4"/>
      <c r="C17" s="4"/>
      <c r="D17" s="18" t="s">
        <v>137</v>
      </c>
    </row>
    <row r="18" spans="1:4" ht="13.5" customHeight="1">
      <c r="A18" s="4"/>
      <c r="B18" s="3" t="s">
        <v>13</v>
      </c>
      <c r="C18" s="4"/>
      <c r="D18" s="18" t="s">
        <v>138</v>
      </c>
    </row>
    <row r="19" spans="1:4" ht="13.5" customHeight="1">
      <c r="A19" s="4"/>
      <c r="B19" s="8" t="s">
        <v>91</v>
      </c>
      <c r="C19" s="4"/>
      <c r="D19" s="18" t="s">
        <v>139</v>
      </c>
    </row>
    <row r="20" spans="1:4" ht="13.5" customHeight="1">
      <c r="A20" s="4"/>
      <c r="B20" s="18" t="s">
        <v>73</v>
      </c>
      <c r="C20" s="4"/>
      <c r="D20" s="18" t="s">
        <v>101</v>
      </c>
    </row>
    <row r="21" spans="1:4" ht="13.5" customHeight="1">
      <c r="A21" s="4"/>
      <c r="B21" s="18" t="s">
        <v>76</v>
      </c>
      <c r="C21" s="4"/>
      <c r="D21" s="18" t="s">
        <v>102</v>
      </c>
    </row>
    <row r="22" spans="1:4" ht="13.5" customHeight="1">
      <c r="A22" s="4"/>
      <c r="B22" s="18" t="s">
        <v>77</v>
      </c>
      <c r="C22" s="4"/>
      <c r="D22" s="18" t="s">
        <v>134</v>
      </c>
    </row>
    <row r="23" spans="1:4" ht="13.5" customHeight="1">
      <c r="A23" s="4"/>
      <c r="C23" s="4"/>
      <c r="D23" s="18" t="s">
        <v>135</v>
      </c>
    </row>
    <row r="24" spans="1:4" ht="13.5" customHeight="1">
      <c r="A24" s="4"/>
      <c r="B24" s="9" t="s">
        <v>64</v>
      </c>
      <c r="C24" s="4"/>
      <c r="D24" s="18" t="s">
        <v>136</v>
      </c>
    </row>
    <row r="25" spans="1:4" ht="13.5" customHeight="1">
      <c r="A25" s="4"/>
      <c r="B25" s="10" t="s">
        <v>14</v>
      </c>
      <c r="C25" s="4"/>
      <c r="D25" s="18" t="s">
        <v>140</v>
      </c>
    </row>
    <row r="26" spans="1:4" ht="13.5" customHeight="1">
      <c r="A26" s="4"/>
      <c r="B26" s="10" t="s">
        <v>15</v>
      </c>
      <c r="C26" s="4"/>
      <c r="D26" s="18" t="s">
        <v>4</v>
      </c>
    </row>
    <row r="27" spans="1:4" ht="13.5" customHeight="1">
      <c r="A27" s="4"/>
      <c r="B27" s="10" t="s">
        <v>17</v>
      </c>
      <c r="C27" s="4"/>
      <c r="D27" s="3" t="s">
        <v>70</v>
      </c>
    </row>
    <row r="28" spans="1:4" ht="13.5" customHeight="1">
      <c r="A28" s="4"/>
      <c r="B28" s="10" t="s">
        <v>17</v>
      </c>
      <c r="C28" s="4"/>
      <c r="D28" s="8" t="s">
        <v>85</v>
      </c>
    </row>
    <row r="29" spans="1:4" ht="13.5" customHeight="1">
      <c r="A29" s="4"/>
      <c r="B29" s="10" t="s">
        <v>18</v>
      </c>
      <c r="C29" s="4"/>
      <c r="D29" s="18" t="s">
        <v>27</v>
      </c>
    </row>
    <row r="30" spans="1:4" ht="13.5" customHeight="1">
      <c r="A30" s="4"/>
      <c r="B30" s="10" t="s">
        <v>19</v>
      </c>
      <c r="C30" s="4"/>
      <c r="D30" s="18" t="s">
        <v>133</v>
      </c>
    </row>
    <row r="31" spans="1:4" ht="13.5" customHeight="1">
      <c r="A31" s="4"/>
      <c r="B31" s="10" t="s">
        <v>16</v>
      </c>
      <c r="C31" s="4"/>
      <c r="D31" s="18" t="s">
        <v>100</v>
      </c>
    </row>
    <row r="32" spans="1:4" ht="13.5" customHeight="1">
      <c r="A32" s="4"/>
      <c r="B32" s="6"/>
      <c r="C32" s="4"/>
      <c r="D32" s="18" t="s">
        <v>87</v>
      </c>
    </row>
    <row r="33" spans="1:4" ht="13.5" customHeight="1">
      <c r="A33" s="4"/>
      <c r="B33" s="12" t="s">
        <v>20</v>
      </c>
      <c r="C33" s="4"/>
      <c r="D33" s="8" t="s">
        <v>88</v>
      </c>
    </row>
    <row r="34" spans="1:4" ht="13.5" customHeight="1">
      <c r="A34" s="4"/>
      <c r="B34" s="11" t="s">
        <v>27</v>
      </c>
      <c r="C34" s="4"/>
      <c r="D34" s="18" t="s">
        <v>27</v>
      </c>
    </row>
    <row r="35" spans="1:4" ht="13.5" customHeight="1">
      <c r="A35" s="4"/>
      <c r="B35" s="11" t="s">
        <v>28</v>
      </c>
      <c r="C35" s="4"/>
      <c r="D35" s="18" t="s">
        <v>86</v>
      </c>
    </row>
    <row r="36" spans="1:4" ht="13.5" customHeight="1">
      <c r="A36" s="4"/>
      <c r="B36" s="11" t="s">
        <v>5</v>
      </c>
      <c r="C36" s="4"/>
      <c r="D36" s="18" t="s">
        <v>87</v>
      </c>
    </row>
    <row r="37" spans="1:4" ht="13.5" customHeight="1">
      <c r="A37" s="4"/>
      <c r="C37" s="4"/>
      <c r="D37" s="8" t="s">
        <v>89</v>
      </c>
    </row>
    <row r="38" spans="1:4" ht="13.5" customHeight="1">
      <c r="A38" s="4"/>
      <c r="B38" s="3" t="s">
        <v>58</v>
      </c>
      <c r="C38" s="4"/>
      <c r="D38" s="18" t="s">
        <v>90</v>
      </c>
    </row>
    <row r="39" spans="1:4" ht="13.5" customHeight="1">
      <c r="A39" s="4"/>
      <c r="B39" s="6" t="s">
        <v>59</v>
      </c>
      <c r="C39" s="4"/>
      <c r="D39" s="18" t="s">
        <v>87</v>
      </c>
    </row>
    <row r="40" spans="1:4" ht="13.5" customHeight="1">
      <c r="A40" s="4"/>
      <c r="B40" s="18" t="s">
        <v>60</v>
      </c>
      <c r="C40" s="4"/>
      <c r="D40" s="18"/>
    </row>
    <row r="41" spans="1:4" ht="13.5" customHeight="1">
      <c r="A41" s="4"/>
      <c r="B41" s="18" t="s">
        <v>142</v>
      </c>
      <c r="C41" s="4"/>
      <c r="D41" s="3" t="s">
        <v>130</v>
      </c>
    </row>
    <row r="42" spans="1:4" ht="13.5" customHeight="1">
      <c r="A42" s="4"/>
      <c r="B42" s="18" t="s">
        <v>143</v>
      </c>
      <c r="C42" s="4"/>
      <c r="D42" s="3" t="s">
        <v>131</v>
      </c>
    </row>
    <row r="43" spans="1:4" ht="13.5" customHeight="1">
      <c r="A43" s="4"/>
      <c r="B43" s="3" t="s">
        <v>30</v>
      </c>
      <c r="C43" s="4"/>
      <c r="D43" s="18"/>
    </row>
    <row r="44" spans="1:4" ht="13.5" customHeight="1">
      <c r="A44" s="4"/>
      <c r="B44" s="5" t="s">
        <v>141</v>
      </c>
      <c r="C44" s="4"/>
      <c r="D44" s="3" t="s">
        <v>129</v>
      </c>
    </row>
    <row r="45" spans="1:4" ht="13.5" customHeight="1">
      <c r="A45" s="4"/>
      <c r="B45" s="5" t="s">
        <v>6</v>
      </c>
      <c r="C45" s="4"/>
      <c r="D45" s="18" t="s">
        <v>125</v>
      </c>
    </row>
    <row r="46" spans="1:4" ht="13.5" customHeight="1">
      <c r="A46" s="4"/>
      <c r="B46" s="11" t="s">
        <v>144</v>
      </c>
      <c r="C46" s="4"/>
      <c r="D46" s="18"/>
    </row>
    <row r="47" spans="1:4" ht="13.5" customHeight="1">
      <c r="A47" s="4"/>
      <c r="B47" s="11" t="s">
        <v>145</v>
      </c>
      <c r="C47" s="4"/>
      <c r="D47" s="18" t="s">
        <v>126</v>
      </c>
    </row>
    <row r="48" spans="1:4" ht="13.5" customHeight="1">
      <c r="A48" s="4"/>
      <c r="B48" s="11" t="s">
        <v>21</v>
      </c>
      <c r="C48" s="4"/>
      <c r="D48" s="18" t="s">
        <v>127</v>
      </c>
    </row>
    <row r="49" spans="1:4" ht="13.5" customHeight="1">
      <c r="A49" s="4"/>
      <c r="B49" s="18" t="s">
        <v>80</v>
      </c>
      <c r="C49" s="4"/>
      <c r="D49" s="18"/>
    </row>
    <row r="50" spans="1:4" ht="13.5" customHeight="1">
      <c r="A50" s="4"/>
      <c r="B50" s="11" t="s">
        <v>3</v>
      </c>
      <c r="C50" s="4"/>
      <c r="D50" s="18" t="s">
        <v>128</v>
      </c>
    </row>
    <row r="55" ht="13.5" customHeight="1">
      <c r="B55" s="3"/>
    </row>
    <row r="112" ht="13.5" customHeight="1">
      <c r="B112" s="3" t="s">
        <v>72</v>
      </c>
    </row>
    <row r="113" ht="13.5" customHeight="1">
      <c r="B113" s="18" t="s">
        <v>71</v>
      </c>
    </row>
  </sheetData>
  <printOptions horizontalCentered="1" verticalCentered="1"/>
  <pageMargins left="0.5" right="0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</dc:creator>
  <cp:keywords/>
  <dc:description/>
  <cp:lastModifiedBy>Art</cp:lastModifiedBy>
  <cp:lastPrinted>2009-06-17T18:50:42Z</cp:lastPrinted>
  <dcterms:created xsi:type="dcterms:W3CDTF">2009-06-06T18:20:26Z</dcterms:created>
  <dcterms:modified xsi:type="dcterms:W3CDTF">2009-07-31T20:02:03Z</dcterms:modified>
  <cp:category/>
  <cp:version/>
  <cp:contentType/>
  <cp:contentStatus/>
</cp:coreProperties>
</file>