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160" windowWidth="20320" windowHeight="15340" tabRatio="482" activeTab="0"/>
  </bookViews>
  <sheets>
    <sheet name="PondCalculator" sheetId="1" r:id="rId1"/>
  </sheets>
  <definedNames>
    <definedName name="_xlnm.Print_Area" localSheetId="0">'PondCalculator'!$A$1:$E$25</definedName>
  </definedNames>
  <calcPr fullCalcOnLoad="1"/>
</workbook>
</file>

<file path=xl/sharedStrings.xml><?xml version="1.0" encoding="utf-8"?>
<sst xmlns="http://schemas.openxmlformats.org/spreadsheetml/2006/main" count="26" uniqueCount="26">
  <si>
    <t>Given diameter, depth and slope, of conic section shaped pond, gives volume, surface area, and amound of evaporation loss by minute, day and year.</t>
  </si>
  <si>
    <t>Parameter</t>
  </si>
  <si>
    <t>Active calc</t>
  </si>
  <si>
    <t>Past cacluations (copy &amp; paste special/values only)</t>
  </si>
  <si>
    <t>Proposed temple pond</t>
  </si>
  <si>
    <t>Proposed eco village pond</t>
  </si>
  <si>
    <t>Note: Make sure bottom radius is not negative</t>
  </si>
  <si>
    <t>Depth at center (ft)</t>
  </si>
  <si>
    <t>Slope (rise/run..0.5=recommended max)</t>
  </si>
  <si>
    <t>Existing EV pond (guess on diminsions)</t>
  </si>
  <si>
    <r>
      <t xml:space="preserve">A companion to </t>
    </r>
    <r>
      <rPr>
        <i/>
        <sz val="10"/>
        <rFont val="Geneva"/>
        <family val="0"/>
      </rPr>
      <t>Water Storage by Art Ludwig</t>
    </r>
  </si>
  <si>
    <t>Pond Calculator</t>
  </si>
  <si>
    <r>
      <t>Fill in numbers in</t>
    </r>
    <r>
      <rPr>
        <b/>
        <sz val="10"/>
        <rFont val="Geneva"/>
        <family val="0"/>
      </rPr>
      <t xml:space="preserve"> </t>
    </r>
    <r>
      <rPr>
        <b/>
        <sz val="10"/>
        <color indexed="12"/>
        <rFont val="Geneva"/>
        <family val="0"/>
      </rPr>
      <t>blue</t>
    </r>
    <r>
      <rPr>
        <b/>
        <sz val="10"/>
        <rFont val="Geneva"/>
        <family val="0"/>
      </rPr>
      <t xml:space="preserve">, </t>
    </r>
    <r>
      <rPr>
        <sz val="10"/>
        <rFont val="Geneva"/>
        <family val="0"/>
      </rPr>
      <t xml:space="preserve">read calculated values in </t>
    </r>
    <r>
      <rPr>
        <b/>
        <sz val="10"/>
        <rFont val="Geneva"/>
        <family val="0"/>
      </rPr>
      <t>black.</t>
    </r>
  </si>
  <si>
    <t>Pond diameter at water surface (ft)</t>
  </si>
  <si>
    <t>Top radius (ft)</t>
  </si>
  <si>
    <t>Bottom radius (ft)</t>
  </si>
  <si>
    <t>Surface area (ft2)</t>
  </si>
  <si>
    <t>Volume (ft3)</t>
  </si>
  <si>
    <t>Volume (gallons)</t>
  </si>
  <si>
    <t xml:space="preserve"> </t>
  </si>
  <si>
    <t>Average evaporation per year (in)</t>
  </si>
  <si>
    <t>Summer evaporation per day (in)</t>
  </si>
  <si>
    <t>Evaporation by summer day (gal)</t>
  </si>
  <si>
    <t>Evaporation by year average (gal)</t>
  </si>
  <si>
    <t>Evaporation by summer minute (gal)</t>
  </si>
  <si>
    <t xml:space="preserve"> @ 2007 Oasis Design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</si>
</sst>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#,##0.0000"/>
    <numFmt numFmtId="166" formatCode="&quot;$&quot;#,##0"/>
    <numFmt numFmtId="167" formatCode="&quot;$&quot;#,##0.00"/>
    <numFmt numFmtId="168" formatCode="#\ ?/2"/>
    <numFmt numFmtId="169" formatCode="#,##0.0"/>
  </numFmts>
  <fonts count="1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Geneva"/>
      <family val="0"/>
    </font>
    <font>
      <sz val="10"/>
      <color indexed="12"/>
      <name val="Geneva"/>
      <family val="0"/>
    </font>
    <font>
      <b/>
      <sz val="10"/>
      <color indexed="12"/>
      <name val="Geneva"/>
      <family val="0"/>
    </font>
    <font>
      <sz val="10"/>
      <name val="Verdana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sz val="10"/>
      <color indexed="63"/>
      <name val="Geneva"/>
      <family val="0"/>
    </font>
    <font>
      <b/>
      <sz val="10"/>
      <color indexed="63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2" fontId="1" fillId="2" borderId="1" xfId="0" applyNumberFormat="1" applyFont="1" applyFill="1" applyBorder="1" applyAlignment="1">
      <alignment/>
    </xf>
    <xf numFmtId="2" fontId="4" fillId="2" borderId="2" xfId="0" applyNumberFormat="1" applyFont="1" applyFill="1" applyBorder="1" applyAlignment="1">
      <alignment/>
    </xf>
    <xf numFmtId="2" fontId="0" fillId="2" borderId="1" xfId="0" applyNumberFormat="1" applyFont="1" applyFill="1" applyBorder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10" fillId="0" borderId="1" xfId="0" applyFont="1" applyBorder="1" applyAlignment="1">
      <alignment/>
    </xf>
    <xf numFmtId="3" fontId="9" fillId="0" borderId="3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8" fillId="0" borderId="4" xfId="0" applyNumberFormat="1" applyFont="1" applyBorder="1" applyAlignment="1">
      <alignment/>
    </xf>
    <xf numFmtId="4" fontId="0" fillId="0" borderId="0" xfId="0" applyNumberFormat="1" applyAlignment="1">
      <alignment/>
    </xf>
    <xf numFmtId="4" fontId="8" fillId="0" borderId="5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2" fontId="0" fillId="0" borderId="0" xfId="0" applyNumberFormat="1" applyFont="1" applyBorder="1" applyAlignment="1">
      <alignment textRotation="45" wrapText="1"/>
    </xf>
    <xf numFmtId="2" fontId="2" fillId="0" borderId="0" xfId="0" applyNumberFormat="1" applyFont="1" applyBorder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Alignment="1">
      <alignment/>
    </xf>
    <xf numFmtId="2" fontId="0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2" fontId="13" fillId="0" borderId="0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 textRotation="45" wrapText="1"/>
    </xf>
    <xf numFmtId="3" fontId="14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169" fontId="14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8" fontId="13" fillId="0" borderId="0" xfId="0" applyNumberFormat="1" applyFont="1" applyAlignment="1">
      <alignment/>
    </xf>
  </cellXfs>
  <cellStyles count="13">
    <cellStyle name="Normal" xfId="0"/>
    <cellStyle name="Comma" xfId="15"/>
    <cellStyle name="Comma [0]" xfId="16"/>
    <cellStyle name="Comma_FerrocementTankCostsE.xls" xfId="17"/>
    <cellStyle name="Currency" xfId="18"/>
    <cellStyle name="Currency [0]" xfId="19"/>
    <cellStyle name="Currency_FerrocementTankCostsE.xls" xfId="20"/>
    <cellStyle name="Followed Hyperlink" xfId="21"/>
    <cellStyle name="Followed Hyperlink_FerrocementTankCostsE.xls" xfId="22"/>
    <cellStyle name="Hyperlink" xfId="23"/>
    <cellStyle name="Hyperlink_FerrocementTankCostsE.xls" xfId="24"/>
    <cellStyle name="Normal_FerrocementTankCostsE.xls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G30" sqref="G30"/>
    </sheetView>
  </sheetViews>
  <sheetFormatPr defaultColWidth="11.00390625" defaultRowHeight="12.75"/>
  <cols>
    <col min="1" max="1" width="33.00390625" style="0" customWidth="1"/>
    <col min="2" max="2" width="15.00390625" style="0" customWidth="1"/>
    <col min="3" max="5" width="10.75390625" style="27" customWidth="1"/>
  </cols>
  <sheetData>
    <row r="1" ht="12.75">
      <c r="A1" s="13" t="s">
        <v>25</v>
      </c>
    </row>
    <row r="2" spans="1:5" s="1" customFormat="1" ht="24.75">
      <c r="A2" s="9" t="s">
        <v>11</v>
      </c>
      <c r="C2" s="28"/>
      <c r="D2" s="28"/>
      <c r="E2" s="28"/>
    </row>
    <row r="3" spans="1:5" s="1" customFormat="1" ht="12.75" customHeight="1">
      <c r="A3" s="10" t="s">
        <v>10</v>
      </c>
      <c r="C3" s="28"/>
      <c r="D3" s="28"/>
      <c r="E3" s="28"/>
    </row>
    <row r="4" spans="1:5" s="1" customFormat="1" ht="12.75">
      <c r="A4" s="8"/>
      <c r="C4" s="28"/>
      <c r="D4" s="28"/>
      <c r="E4" s="28"/>
    </row>
    <row r="5" spans="1:5" s="4" customFormat="1" ht="12.75">
      <c r="A5" s="3"/>
      <c r="C5" s="29"/>
      <c r="D5" s="29"/>
      <c r="E5" s="29"/>
    </row>
    <row r="6" spans="1:5" s="4" customFormat="1" ht="12.75">
      <c r="A6" s="26" t="s">
        <v>0</v>
      </c>
      <c r="C6" s="29"/>
      <c r="D6" s="29"/>
      <c r="E6" s="29"/>
    </row>
    <row r="7" spans="1:5" s="4" customFormat="1" ht="12.75">
      <c r="A7" s="23" t="s">
        <v>6</v>
      </c>
      <c r="C7" s="29"/>
      <c r="D7" s="29"/>
      <c r="E7" s="29"/>
    </row>
    <row r="8" spans="1:5" s="4" customFormat="1" ht="12.75">
      <c r="A8" s="7" t="s">
        <v>12</v>
      </c>
      <c r="C8" s="29"/>
      <c r="D8" s="29"/>
      <c r="E8" s="29"/>
    </row>
    <row r="9" spans="3:5" s="4" customFormat="1" ht="12.75">
      <c r="C9" s="29"/>
      <c r="D9" s="29"/>
      <c r="E9" s="29"/>
    </row>
    <row r="10" spans="1:5" s="3" customFormat="1" ht="12.75">
      <c r="A10" s="3" t="s">
        <v>1</v>
      </c>
      <c r="B10" s="3" t="s">
        <v>2</v>
      </c>
      <c r="C10" s="30" t="s">
        <v>3</v>
      </c>
      <c r="D10" s="30"/>
      <c r="E10" s="30"/>
    </row>
    <row r="11" spans="3:5" s="22" customFormat="1" ht="60" customHeight="1">
      <c r="C11" s="31" t="s">
        <v>4</v>
      </c>
      <c r="D11" s="31" t="s">
        <v>5</v>
      </c>
      <c r="E11" s="31" t="s">
        <v>9</v>
      </c>
    </row>
    <row r="12" spans="1:5" s="6" customFormat="1" ht="12.75">
      <c r="A12" s="6" t="s">
        <v>13</v>
      </c>
      <c r="B12" s="14">
        <v>100</v>
      </c>
      <c r="C12" s="32">
        <v>207.88182395819695</v>
      </c>
      <c r="D12" s="32">
        <v>145.66315782211828</v>
      </c>
      <c r="E12" s="32">
        <v>100</v>
      </c>
    </row>
    <row r="13" spans="1:5" s="6" customFormat="1" ht="12.75">
      <c r="A13" s="6" t="s">
        <v>7</v>
      </c>
      <c r="B13" s="15">
        <v>20</v>
      </c>
      <c r="C13" s="32">
        <v>20</v>
      </c>
      <c r="D13" s="32">
        <v>20</v>
      </c>
      <c r="E13" s="32">
        <v>20</v>
      </c>
    </row>
    <row r="14" spans="1:5" s="19" customFormat="1" ht="12.75">
      <c r="A14" s="17" t="s">
        <v>8</v>
      </c>
      <c r="B14" s="18">
        <v>1</v>
      </c>
      <c r="C14" s="33">
        <v>0.5</v>
      </c>
      <c r="D14" s="33">
        <v>0.5</v>
      </c>
      <c r="E14" s="33">
        <v>1</v>
      </c>
    </row>
    <row r="15" spans="1:5" s="19" customFormat="1" ht="12.75">
      <c r="A15" s="17" t="s">
        <v>21</v>
      </c>
      <c r="B15" s="18">
        <v>0.2</v>
      </c>
      <c r="C15" s="33">
        <v>0.2</v>
      </c>
      <c r="D15" s="33">
        <v>0.2</v>
      </c>
      <c r="E15" s="33">
        <v>0.2</v>
      </c>
    </row>
    <row r="16" spans="1:5" s="19" customFormat="1" ht="12.75">
      <c r="A16" s="17" t="s">
        <v>20</v>
      </c>
      <c r="B16" s="20">
        <v>39</v>
      </c>
      <c r="C16" s="33">
        <v>39</v>
      </c>
      <c r="D16" s="33">
        <v>39</v>
      </c>
      <c r="E16" s="33">
        <v>39</v>
      </c>
    </row>
    <row r="17" spans="1:2" ht="12.75">
      <c r="A17" s="5"/>
      <c r="B17" s="16"/>
    </row>
    <row r="18" spans="1:5" s="6" customFormat="1" ht="12.75">
      <c r="A18" s="6" t="s">
        <v>18</v>
      </c>
      <c r="B18" s="6">
        <f>B25*7.481</f>
        <v>799078.5264</v>
      </c>
      <c r="C18" s="32">
        <f>C25*7.481</f>
        <v>3500000.000000002</v>
      </c>
      <c r="D18" s="32">
        <f>D25*7.481</f>
        <v>1500000.0000000012</v>
      </c>
      <c r="E18" s="32">
        <f>E25*7.481</f>
        <v>799078.5264</v>
      </c>
    </row>
    <row r="19" spans="1:5" s="21" customFormat="1" ht="12.75">
      <c r="A19" s="21" t="s">
        <v>24</v>
      </c>
      <c r="B19" s="21">
        <f>B20/1440</f>
        <v>0.6763166666666667</v>
      </c>
      <c r="C19" s="34">
        <f>C20/1440</f>
        <v>2.922692515032346</v>
      </c>
      <c r="D19" s="34">
        <f>D20/1440</f>
        <v>1.434992170549999</v>
      </c>
      <c r="E19" s="34">
        <f>E20/1440</f>
        <v>0.6763166666666667</v>
      </c>
    </row>
    <row r="20" spans="1:5" s="6" customFormat="1" ht="12.75">
      <c r="A20" s="6" t="s">
        <v>22</v>
      </c>
      <c r="B20" s="6">
        <f>B24*B15*0.62</f>
        <v>973.8960000000001</v>
      </c>
      <c r="C20" s="32">
        <f>C24*C15*0.62</f>
        <v>4208.677221646579</v>
      </c>
      <c r="D20" s="32">
        <f>D24*D15*0.62</f>
        <v>2066.3887255919985</v>
      </c>
      <c r="E20" s="32">
        <f>E24*E15*0.62</f>
        <v>973.8960000000001</v>
      </c>
    </row>
    <row r="21" spans="1:5" s="11" customFormat="1" ht="12.75">
      <c r="A21" s="12" t="s">
        <v>23</v>
      </c>
      <c r="B21" s="11">
        <f>B24*B16*0.62</f>
        <v>189909.72</v>
      </c>
      <c r="C21" s="35">
        <f>C24*C16*0.62</f>
        <v>820692.0582210828</v>
      </c>
      <c r="D21" s="35">
        <f>D24*D16*0.62</f>
        <v>402945.8014904397</v>
      </c>
      <c r="E21" s="35">
        <f>E24*E16*0.62</f>
        <v>189909.72</v>
      </c>
    </row>
    <row r="22" spans="1:5" s="11" customFormat="1" ht="12.75">
      <c r="A22" s="12" t="s">
        <v>14</v>
      </c>
      <c r="B22" s="11">
        <f>B12/2</f>
        <v>50</v>
      </c>
      <c r="C22" s="35">
        <f>C12/2</f>
        <v>103.94091197909847</v>
      </c>
      <c r="D22" s="35">
        <f>D12/2</f>
        <v>72.83157891105914</v>
      </c>
      <c r="E22" s="35">
        <f>E12/2</f>
        <v>50</v>
      </c>
    </row>
    <row r="23" spans="1:5" s="25" customFormat="1" ht="12.75">
      <c r="A23" s="24" t="s">
        <v>15</v>
      </c>
      <c r="B23" s="25">
        <f>B22-(B13/B14)</f>
        <v>30</v>
      </c>
      <c r="C23" s="36">
        <f>C22-(C13/C14)</f>
        <v>63.94091197909847</v>
      </c>
      <c r="D23" s="36">
        <f>D22-(D13/D14)</f>
        <v>32.83157891105914</v>
      </c>
      <c r="E23" s="36">
        <f>E22-(E13/E14)</f>
        <v>30</v>
      </c>
    </row>
    <row r="24" spans="1:5" s="12" customFormat="1" ht="12.75">
      <c r="A24" s="12" t="s">
        <v>16</v>
      </c>
      <c r="B24" s="12">
        <f>B22^2*3.1416</f>
        <v>7854</v>
      </c>
      <c r="C24" s="35">
        <f>C22^2*3.1416</f>
        <v>33940.945335859506</v>
      </c>
      <c r="D24" s="35">
        <f>D22^2*3.1416</f>
        <v>16664.425206387084</v>
      </c>
      <c r="E24" s="35">
        <f>E22^2*3.1416</f>
        <v>7854</v>
      </c>
    </row>
    <row r="25" spans="1:5" s="11" customFormat="1" ht="12.75">
      <c r="A25" s="12" t="s">
        <v>17</v>
      </c>
      <c r="B25" s="11">
        <f>((3.1416*B22^2*B13)+(3.1416*B23^2*B13))/2</f>
        <v>106814.4</v>
      </c>
      <c r="C25" s="35">
        <f>((3.1416*C22^2*C13)+(3.1416*C23^2*C13))/2</f>
        <v>467851.8914583614</v>
      </c>
      <c r="D25" s="35">
        <f>((3.1416*D22^2*D13)+(3.1416*D23^2*D13))/2</f>
        <v>200507.95348215496</v>
      </c>
      <c r="E25" s="35">
        <f>((3.1416*E22^2*E13)+(3.1416*E23^2*E13))/2</f>
        <v>106814.4</v>
      </c>
    </row>
    <row r="26" ht="12" customHeight="1">
      <c r="A26" s="2" t="s">
        <v>19</v>
      </c>
    </row>
  </sheetData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Oasis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 Ludwig</dc:creator>
  <cp:keywords/>
  <dc:description/>
  <cp:lastModifiedBy>Art</cp:lastModifiedBy>
  <cp:lastPrinted>2007-08-01T20:11:27Z</cp:lastPrinted>
  <dcterms:created xsi:type="dcterms:W3CDTF">2004-11-23T20:58:43Z</dcterms:created>
  <dcterms:modified xsi:type="dcterms:W3CDTF">2008-07-02T23:12:26Z</dcterms:modified>
  <cp:category/>
  <cp:version/>
  <cp:contentType/>
  <cp:contentStatus/>
</cp:coreProperties>
</file>